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9095" windowHeight="8445" tabRatio="662" firstSheet="1" activeTab="1"/>
  </bookViews>
  <sheets>
    <sheet name="Source Database" sheetId="5" r:id="rId1"/>
    <sheet name="Monthly Transaction Record" sheetId="1" r:id="rId2"/>
    <sheet name="Daily Survey Component" sheetId="4" r:id="rId3"/>
    <sheet name="Index Calculator" sheetId="6" r:id="rId4"/>
    <sheet name="Methodology" sheetId="7" r:id="rId5"/>
    <sheet name="Disclaimer" sheetId="8" r:id="rId6"/>
  </sheets>
  <calcPr calcId="125725"/>
</workbook>
</file>

<file path=xl/calcChain.xml><?xml version="1.0" encoding="utf-8"?>
<calcChain xmlns="http://schemas.openxmlformats.org/spreadsheetml/2006/main">
  <c r="U26" i="4"/>
  <c r="D51"/>
  <c r="D50"/>
  <c r="D49"/>
  <c r="Q46"/>
  <c r="Q44"/>
  <c r="P44"/>
  <c r="K46"/>
  <c r="K44"/>
  <c r="J44"/>
  <c r="C44"/>
  <c r="D46" s="1"/>
  <c r="D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K43"/>
  <c r="K42"/>
  <c r="K41"/>
  <c r="K40"/>
  <c r="K39"/>
  <c r="K38"/>
  <c r="K37"/>
  <c r="K36"/>
  <c r="K35"/>
  <c r="K34"/>
  <c r="K33"/>
  <c r="K32"/>
  <c r="K31"/>
  <c r="K30"/>
  <c r="K29"/>
  <c r="K28"/>
  <c r="K27"/>
  <c r="K26"/>
  <c r="K25"/>
  <c r="K24"/>
  <c r="K23"/>
  <c r="K22"/>
  <c r="K21"/>
  <c r="K20"/>
  <c r="K19"/>
  <c r="K18"/>
  <c r="K17"/>
  <c r="K16"/>
  <c r="K15"/>
  <c r="K14"/>
  <c r="K13"/>
  <c r="K12"/>
  <c r="K11"/>
  <c r="K10"/>
  <c r="K9"/>
  <c r="K8"/>
  <c r="K7"/>
  <c r="K6"/>
  <c r="K5"/>
  <c r="K4"/>
  <c r="V28" l="1"/>
  <c r="G3" i="6" s="1"/>
  <c r="E8" s="1"/>
  <c r="G8" s="1"/>
  <c r="A9"/>
  <c r="D43" i="4"/>
  <c r="D42"/>
  <c r="D41"/>
  <c r="D40"/>
  <c r="D39"/>
  <c r="D38"/>
  <c r="D37"/>
  <c r="D36"/>
  <c r="D35"/>
  <c r="D34"/>
  <c r="D33"/>
  <c r="D32"/>
  <c r="D31"/>
  <c r="D30"/>
  <c r="D29"/>
  <c r="D28"/>
  <c r="D27"/>
  <c r="D26"/>
  <c r="D25"/>
  <c r="D24"/>
  <c r="D23"/>
  <c r="D22"/>
  <c r="D21"/>
  <c r="D20"/>
  <c r="D19"/>
  <c r="D18"/>
  <c r="D17"/>
  <c r="D16"/>
  <c r="D15"/>
  <c r="D14"/>
  <c r="D13"/>
  <c r="D12"/>
  <c r="D11"/>
  <c r="D10"/>
  <c r="D9"/>
  <c r="D8"/>
  <c r="D7"/>
  <c r="D6"/>
  <c r="D5"/>
  <c r="D4"/>
  <c r="C26" i="1"/>
  <c r="E24"/>
  <c r="F5"/>
  <c r="F6"/>
  <c r="F7"/>
  <c r="F8"/>
  <c r="F9"/>
  <c r="F10"/>
  <c r="F11"/>
  <c r="F12"/>
  <c r="F13"/>
  <c r="F14"/>
  <c r="F15"/>
  <c r="F16"/>
  <c r="F17"/>
  <c r="F18"/>
  <c r="F19"/>
  <c r="F20"/>
  <c r="F21"/>
  <c r="F22"/>
  <c r="F23"/>
  <c r="F4"/>
  <c r="F24" l="1"/>
  <c r="F26" s="1"/>
  <c r="G5" i="6" s="1"/>
  <c r="E7" s="1"/>
  <c r="G7" s="1"/>
  <c r="G9" s="1"/>
</calcChain>
</file>

<file path=xl/sharedStrings.xml><?xml version="1.0" encoding="utf-8"?>
<sst xmlns="http://schemas.openxmlformats.org/spreadsheetml/2006/main" count="250" uniqueCount="156">
  <si>
    <t>Trade #1</t>
  </si>
  <si>
    <t>Trade #2</t>
  </si>
  <si>
    <t>Trade #3</t>
  </si>
  <si>
    <t>Trade #4</t>
  </si>
  <si>
    <t>Trade #5</t>
  </si>
  <si>
    <t>Trade #6</t>
  </si>
  <si>
    <t>Trade #7</t>
  </si>
  <si>
    <t>Trade #8</t>
  </si>
  <si>
    <t>Trade #9</t>
  </si>
  <si>
    <t>Trade #10</t>
  </si>
  <si>
    <t>Trade #11</t>
  </si>
  <si>
    <t>Trade #12</t>
  </si>
  <si>
    <t>Trade #13</t>
  </si>
  <si>
    <t>Trade #14</t>
  </si>
  <si>
    <t>Trade #15</t>
  </si>
  <si>
    <t>Trade #16</t>
  </si>
  <si>
    <t>Trade #17</t>
  </si>
  <si>
    <t>Trade #18</t>
  </si>
  <si>
    <t>Trade #19</t>
  </si>
  <si>
    <t>Trade #20</t>
  </si>
  <si>
    <t>Client #1</t>
  </si>
  <si>
    <t>Client #2</t>
  </si>
  <si>
    <t>Client #3</t>
  </si>
  <si>
    <t>Client #4</t>
  </si>
  <si>
    <t>Client #5</t>
  </si>
  <si>
    <t>Client #6</t>
  </si>
  <si>
    <t>Client #7</t>
  </si>
  <si>
    <t>Client #8</t>
  </si>
  <si>
    <t>Client #9</t>
  </si>
  <si>
    <t>Client #10</t>
  </si>
  <si>
    <t>Client #11</t>
  </si>
  <si>
    <t>Client #12</t>
  </si>
  <si>
    <t>Client #13</t>
  </si>
  <si>
    <t>Client #14</t>
  </si>
  <si>
    <t>Client #15</t>
  </si>
  <si>
    <t>Client #16</t>
  </si>
  <si>
    <t>Client #17</t>
  </si>
  <si>
    <t>Client #18</t>
  </si>
  <si>
    <t>Client #19</t>
  </si>
  <si>
    <t>Client #20</t>
  </si>
  <si>
    <t>Client #21</t>
  </si>
  <si>
    <t>Client #22</t>
  </si>
  <si>
    <t>Client #23</t>
  </si>
  <si>
    <t>Client #24</t>
  </si>
  <si>
    <t>Client #25</t>
  </si>
  <si>
    <t>Client #26</t>
  </si>
  <si>
    <t>Client #27</t>
  </si>
  <si>
    <t>Client #28</t>
  </si>
  <si>
    <t>Client #29</t>
  </si>
  <si>
    <t>Client #30</t>
  </si>
  <si>
    <t>Client #31</t>
  </si>
  <si>
    <t>Client #32</t>
  </si>
  <si>
    <t>Client #33</t>
  </si>
  <si>
    <t>Client #34</t>
  </si>
  <si>
    <t>Client #35</t>
  </si>
  <si>
    <t>Client #36</t>
  </si>
  <si>
    <t>Client #37</t>
  </si>
  <si>
    <t>Client #38</t>
  </si>
  <si>
    <t>Client #39</t>
  </si>
  <si>
    <t>Client #40</t>
  </si>
  <si>
    <t>Price</t>
  </si>
  <si>
    <t>Size (MW)</t>
  </si>
  <si>
    <t>Size MW</t>
  </si>
  <si>
    <t>Control</t>
  </si>
  <si>
    <t>Transactions Weighting</t>
  </si>
  <si>
    <t>Survey Weighting</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</si>
  <si>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</si>
  <si>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</si>
  <si>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</si>
  <si>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</si>
  <si>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</si>
  <si>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</si>
  <si>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</si>
  <si>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</si>
  <si>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</si>
  <si>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</si>
  <si>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</si>
  <si>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</si>
  <si>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</si>
  <si>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</si>
  <si>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</si>
  <si>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</si>
  <si>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</si>
  <si>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</si>
  <si>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</si>
  <si>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</si>
  <si>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</si>
  <si>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</si>
  <si>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</si>
  <si>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Reported Trades</t>
  </si>
  <si>
    <t>Month Ahead Italian Gas Index</t>
  </si>
  <si>
    <t>Monthly Survey Price</t>
  </si>
  <si>
    <t>Daily Survey</t>
  </si>
  <si>
    <t>Average Daily Survey Prices Over the Month</t>
  </si>
  <si>
    <t>Source Database Company Names</t>
  </si>
  <si>
    <t>Alpha</t>
  </si>
  <si>
    <t>Bravo</t>
  </si>
  <si>
    <t>Charlie</t>
  </si>
  <si>
    <t>Delta</t>
  </si>
  <si>
    <t>Echo</t>
  </si>
  <si>
    <t>Foxtrot</t>
  </si>
  <si>
    <t>Golf</t>
  </si>
  <si>
    <t>Hotel</t>
  </si>
  <si>
    <t>India</t>
  </si>
  <si>
    <t>Juliet</t>
  </si>
  <si>
    <t>Kilo</t>
  </si>
  <si>
    <t>Lima</t>
  </si>
  <si>
    <t>Mike</t>
  </si>
  <si>
    <t>November</t>
  </si>
  <si>
    <t>Oscar</t>
  </si>
  <si>
    <t>Papa</t>
  </si>
  <si>
    <t>Quebec</t>
  </si>
  <si>
    <t>Romeo</t>
  </si>
  <si>
    <t>Sierra</t>
  </si>
  <si>
    <t>Tango</t>
  </si>
  <si>
    <t>Uniform</t>
  </si>
  <si>
    <t>Victor</t>
  </si>
  <si>
    <t>Whiskey</t>
  </si>
  <si>
    <t>X-ray</t>
  </si>
  <si>
    <t>Yankee</t>
  </si>
  <si>
    <t>Zulu</t>
  </si>
  <si>
    <t>George</t>
  </si>
  <si>
    <t>Joyce</t>
  </si>
  <si>
    <t>Brian</t>
  </si>
  <si>
    <t>Peter</t>
  </si>
  <si>
    <t>Austin</t>
  </si>
  <si>
    <t>Verity</t>
  </si>
  <si>
    <t>Melody</t>
  </si>
  <si>
    <t>Caroline</t>
  </si>
  <si>
    <t>Nicola</t>
  </si>
  <si>
    <t>Ava</t>
  </si>
  <si>
    <t>Tommy</t>
  </si>
  <si>
    <t>Mary</t>
  </si>
  <si>
    <t>Colin</t>
  </si>
  <si>
    <t>Gary</t>
  </si>
  <si>
    <t>Weighted Transaction  Price</t>
  </si>
  <si>
    <t>A monthly average of the daily prices is created and will feed into the final index model with a 30% weighting</t>
  </si>
  <si>
    <t>Reported trades are recorded privately during the month along with their volume. A weighted average (price by volume) is calculated at the end of the month and will feed into the final index model with a weighting of 70%</t>
  </si>
  <si>
    <t>Market is surveyed daily asking all particpants the same question... Their opinion on the price in 30MW. Prices are recorded and published daily</t>
  </si>
  <si>
    <t>The 70/30 weighted final index is published on the first business day of the following month</t>
  </si>
  <si>
    <t>Any use of the Index or data therein other than for the express purpose provided, including reproducing, modifying, distributing, transmitting, replicating or public exhibition is strictly prohibited. All rights in the website and its contents (including without limitation the Index) are hereby expressly reserved.</t>
  </si>
  <si>
    <t>Index Disclaimer</t>
  </si>
  <si>
    <t>TFS, REF &amp; Alba reserve the right to vary methodology and to edit or discontinue the Index at any time for regulatory or other reasons. Persons seeking to place reliance on the Index for their own or third party commercial purposes do so at their own risk.</t>
  </si>
  <si>
    <t>TFS, REF &amp; Alba Disclaimer</t>
  </si>
  <si>
    <t>The information herein may have been obtained from various sources. Any opinion expressed may be that of the contributor only, is subject to change without notice and should be independently evaluated. Nothing herein constitutes investment advice or an offer, or solicitation of an offer, to buy or sell any financial product. Any data consists of purely indicative prices and should not be relied upon to revalue any commercial positions held by any recipient. Neither TFS, REF nor Alba warrants that the data represent or indicate prices at which transactions may be or have been made. To the maximum extent of the law, each of TFS, REF and Alba shall have no responsibility for (and cannot and does not warrant the integrity, accuracy, quality, completeness, merchantability or suitability for a particular purpose or requirement of) the information or data, howsoever arising (whether in contract, tort [including negligence], statute or otherwise). Each of TFS, REF and Alba accepts no liability for any direct, indirect or other consequential loss arising out of any use of the information contained on this website or any omission from it, or associated with computer viruses which may infect a user's computer. This website and its contents are directed at Eligible Counterparties and Professional Clients as defined by the FSA (or equivalent entities in other jurisdictions). It is not for distribution to nor should it be relied upon by "Private Clients" (or equivalent entities in other jurisdictions). It is not intended for distribution to, or use by any person or entity in any jurisdiction or country where such distribution or use would be contrary to any applicable law or regulation. Please note that, for business or compliance reasons, emails sent or received using our servers or equipment may be monitored and read.</t>
  </si>
  <si>
    <t>Tradition Financial Services Limited (TFS), REF-e. (REF) and AlbaSolutione (Alba) and the other component suppliers to this index or family of indices (collectively the "Index") shall have no liability to users of the index, howsoever arising, and are not under any obligation to continue to publish the Index or constituent Index-N data in their current form or at all. While TFS, REF, Alba and the other component suppliers take reasonable steps to review the data collated into the Index, the companies give no warranty, condition or assurance that any such data are accurate, timely or complete and the companies disclaim any such warranty, condition or assurance</t>
  </si>
  <si>
    <t>Date</t>
  </si>
  <si>
    <t>Bids</t>
  </si>
  <si>
    <t>Mids</t>
  </si>
  <si>
    <t>Offers</t>
  </si>
  <si>
    <t>Price Excluded</t>
  </si>
  <si>
    <t>Bid Average</t>
  </si>
  <si>
    <t>Bid/Offer Mid</t>
  </si>
  <si>
    <t>Direct Mid</t>
  </si>
  <si>
    <t>Average Daily Survey Mid</t>
  </si>
  <si>
    <t>Daily Record</t>
  </si>
</sst>
</file>

<file path=xl/styles.xml><?xml version="1.0" encoding="utf-8"?>
<styleSheet xmlns="http://schemas.openxmlformats.org/spreadsheetml/2006/main">
  <numFmts count="3">
    <numFmt numFmtId="164" formatCode="0.0"/>
    <numFmt numFmtId="165" formatCode="_-[$€-2]\ * #,##0.00_-;\-[$€-2]\ * #,##0.00_-;_-[$€-2]\ * &quot;-&quot;??_-;_-@_-"/>
    <numFmt numFmtId="166" formatCode="_-* #,##0.00\ &quot;€&quot;_-;\-* #,##0.00\ &quot;€&quot;_-;_-* &quot;-&quot;??\ &quot;€&quot;_-;_-@_-"/>
  </numFmts>
  <fonts count="11">
    <font>
      <sz val="11"/>
      <color theme="1"/>
      <name val="Calibri"/>
      <family val="2"/>
      <scheme val="minor"/>
    </font>
    <font>
      <sz val="8"/>
      <color rgb="FF0000CC"/>
      <name val="Calibri"/>
      <family val="2"/>
      <scheme val="minor"/>
    </font>
    <font>
      <b/>
      <sz val="8"/>
      <color rgb="FF0000CC"/>
      <name val="Calibri"/>
      <family val="2"/>
      <scheme val="minor"/>
    </font>
    <font>
      <sz val="8"/>
      <color rgb="FFFF0000"/>
      <name val="Calibri"/>
      <family val="2"/>
      <scheme val="minor"/>
    </font>
    <font>
      <b/>
      <sz val="11"/>
      <color rgb="FF0000CC"/>
      <name val="Calibri"/>
      <family val="2"/>
      <scheme val="minor"/>
    </font>
    <font>
      <i/>
      <sz val="8"/>
      <color rgb="FF0000CC"/>
      <name val="Calibri"/>
      <family val="2"/>
      <scheme val="minor"/>
    </font>
    <font>
      <sz val="8"/>
      <color theme="0" tint="-0.34998626667073579"/>
      <name val="Calibri"/>
      <family val="2"/>
      <scheme val="minor"/>
    </font>
    <font>
      <sz val="8"/>
      <color rgb="FF00B050"/>
      <name val="Calibri"/>
      <family val="2"/>
      <scheme val="minor"/>
    </font>
    <font>
      <sz val="8"/>
      <color rgb="FF7030A0"/>
      <name val="Calibri"/>
      <family val="2"/>
      <scheme val="minor"/>
    </font>
    <font>
      <sz val="11"/>
      <color rgb="FF0000CC"/>
      <name val="Calibri"/>
      <family val="2"/>
      <scheme val="minor"/>
    </font>
    <font>
      <sz val="10"/>
      <name val="Arial"/>
      <family val="2"/>
    </font>
  </fonts>
  <fills count="4">
    <fill>
      <patternFill patternType="none"/>
    </fill>
    <fill>
      <patternFill patternType="gray125"/>
    </fill>
    <fill>
      <patternFill patternType="solid">
        <fgColor rgb="FFFFCC9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6" fontId="10" fillId="0" borderId="0" applyFont="0" applyFill="0" applyBorder="0" applyAlignment="0" applyProtection="0"/>
  </cellStyleXfs>
  <cellXfs count="28">
    <xf numFmtId="0" fontId="0" fillId="0" borderId="0" xfId="0"/>
    <xf numFmtId="0" fontId="4"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center"/>
    </xf>
    <xf numFmtId="165" fontId="3" fillId="3" borderId="1" xfId="0" applyNumberFormat="1" applyFont="1" applyFill="1" applyBorder="1" applyAlignment="1">
      <alignment horizontal="center"/>
    </xf>
    <xf numFmtId="0" fontId="3" fillId="3" borderId="1" xfId="0" applyFont="1" applyFill="1" applyBorder="1" applyAlignment="1">
      <alignment horizontal="center"/>
    </xf>
    <xf numFmtId="164" fontId="1" fillId="2" borderId="0" xfId="0" applyNumberFormat="1" applyFont="1" applyFill="1" applyAlignment="1">
      <alignment horizontal="center"/>
    </xf>
    <xf numFmtId="2" fontId="1" fillId="2" borderId="0" xfId="0" applyNumberFormat="1" applyFont="1" applyFill="1" applyAlignment="1">
      <alignment horizontal="center"/>
    </xf>
    <xf numFmtId="165" fontId="1" fillId="3" borderId="1" xfId="0" applyNumberFormat="1" applyFont="1" applyFill="1" applyBorder="1" applyAlignment="1">
      <alignment horizontal="center"/>
    </xf>
    <xf numFmtId="165" fontId="2" fillId="3" borderId="1" xfId="0" applyNumberFormat="1" applyFont="1" applyFill="1" applyBorder="1" applyAlignment="1">
      <alignment horizontal="center"/>
    </xf>
    <xf numFmtId="0" fontId="4" fillId="2" borderId="0" xfId="0" applyFont="1" applyFill="1" applyAlignment="1">
      <alignment horizontal="left"/>
    </xf>
    <xf numFmtId="0" fontId="2" fillId="2" borderId="0" xfId="0" applyFont="1" applyFill="1" applyAlignment="1">
      <alignment horizontal="left"/>
    </xf>
    <xf numFmtId="0" fontId="2" fillId="3" borderId="1" xfId="0" applyFont="1" applyFill="1" applyBorder="1" applyAlignment="1">
      <alignment horizontal="center"/>
    </xf>
    <xf numFmtId="1" fontId="1" fillId="2" borderId="0" xfId="0" applyNumberFormat="1" applyFont="1" applyFill="1" applyAlignment="1">
      <alignment horizontal="center"/>
    </xf>
    <xf numFmtId="165" fontId="1" fillId="2" borderId="0" xfId="0" applyNumberFormat="1" applyFont="1" applyFill="1" applyAlignment="1">
      <alignment horizontal="center"/>
    </xf>
    <xf numFmtId="0" fontId="5" fillId="2" borderId="0" xfId="0" applyFont="1" applyFill="1" applyAlignment="1">
      <alignment horizontal="left"/>
    </xf>
    <xf numFmtId="165" fontId="6" fillId="3" borderId="1" xfId="0" applyNumberFormat="1" applyFont="1" applyFill="1" applyBorder="1" applyAlignment="1">
      <alignment horizontal="center"/>
    </xf>
    <xf numFmtId="164" fontId="1" fillId="2" borderId="0" xfId="0" applyNumberFormat="1" applyFont="1" applyFill="1" applyAlignment="1">
      <alignment horizontal="left"/>
    </xf>
    <xf numFmtId="0" fontId="1" fillId="2" borderId="0" xfId="0" applyFont="1" applyFill="1" applyAlignment="1">
      <alignment horizontal="left"/>
    </xf>
    <xf numFmtId="0" fontId="1" fillId="3" borderId="1" xfId="0" applyFont="1" applyFill="1" applyBorder="1" applyAlignment="1">
      <alignment horizontal="center"/>
    </xf>
    <xf numFmtId="165" fontId="7" fillId="3" borderId="1" xfId="0" applyNumberFormat="1" applyFont="1" applyFill="1" applyBorder="1" applyAlignment="1">
      <alignment horizontal="center"/>
    </xf>
    <xf numFmtId="0" fontId="7" fillId="3" borderId="1" xfId="0" applyFont="1" applyFill="1" applyBorder="1" applyAlignment="1">
      <alignment horizontal="center"/>
    </xf>
    <xf numFmtId="165" fontId="8" fillId="3" borderId="1" xfId="0" applyNumberFormat="1" applyFont="1" applyFill="1" applyBorder="1" applyAlignment="1">
      <alignment horizontal="center"/>
    </xf>
    <xf numFmtId="0" fontId="8" fillId="3" borderId="1" xfId="0" applyFont="1" applyFill="1" applyBorder="1" applyAlignment="1">
      <alignment horizontal="center"/>
    </xf>
    <xf numFmtId="0" fontId="9" fillId="2" borderId="0" xfId="0" applyFont="1" applyFill="1"/>
    <xf numFmtId="0" fontId="1" fillId="2" borderId="0" xfId="0" applyFont="1" applyFill="1"/>
    <xf numFmtId="0" fontId="1" fillId="2" borderId="0" xfId="0" applyNumberFormat="1" applyFont="1" applyFill="1"/>
    <xf numFmtId="16" fontId="1" fillId="2" borderId="0" xfId="0" applyNumberFormat="1" applyFont="1" applyFill="1" applyAlignment="1">
      <alignment horizontal="center"/>
    </xf>
  </cellXfs>
  <cellStyles count="2">
    <cellStyle name="Euro" xfId="1"/>
    <cellStyle name="Normal" xfId="0" builtinId="0"/>
  </cellStyles>
  <dxfs count="0"/>
  <tableStyles count="0" defaultTableStyle="TableStyleMedium9" defaultPivotStyle="PivotStyleLight16"/>
  <colors>
    <mruColors>
      <color rgb="FFFFFFCC"/>
      <color rgb="FFFFCC99"/>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43"/>
  <sheetViews>
    <sheetView workbookViewId="0">
      <selection activeCell="A46" sqref="A46"/>
    </sheetView>
  </sheetViews>
  <sheetFormatPr defaultRowHeight="11.25"/>
  <cols>
    <col min="1" max="1" width="23.42578125" style="3" bestFit="1" customWidth="1"/>
    <col min="2" max="2" width="6.85546875" style="3" bestFit="1" customWidth="1"/>
    <col min="3" max="16384" width="9.140625" style="3"/>
  </cols>
  <sheetData>
    <row r="1" spans="1:3" s="1" customFormat="1" ht="15"/>
    <row r="2" spans="1:3" s="1" customFormat="1" ht="15"/>
    <row r="3" spans="1:3" s="2" customFormat="1">
      <c r="A3" s="2" t="s">
        <v>94</v>
      </c>
    </row>
    <row r="4" spans="1:3">
      <c r="B4" s="3">
        <v>1</v>
      </c>
      <c r="C4" s="19" t="s">
        <v>95</v>
      </c>
    </row>
    <row r="5" spans="1:3">
      <c r="B5" s="3">
        <v>2</v>
      </c>
      <c r="C5" s="19" t="s">
        <v>96</v>
      </c>
    </row>
    <row r="6" spans="1:3">
      <c r="B6" s="3">
        <v>3</v>
      </c>
      <c r="C6" s="19" t="s">
        <v>97</v>
      </c>
    </row>
    <row r="7" spans="1:3">
      <c r="B7" s="3">
        <v>4</v>
      </c>
      <c r="C7" s="19" t="s">
        <v>98</v>
      </c>
    </row>
    <row r="8" spans="1:3">
      <c r="B8" s="3">
        <v>5</v>
      </c>
      <c r="C8" s="19" t="s">
        <v>99</v>
      </c>
    </row>
    <row r="9" spans="1:3">
      <c r="B9" s="3">
        <v>6</v>
      </c>
      <c r="C9" s="19" t="s">
        <v>100</v>
      </c>
    </row>
    <row r="10" spans="1:3">
      <c r="B10" s="3">
        <v>7</v>
      </c>
      <c r="C10" s="19" t="s">
        <v>101</v>
      </c>
    </row>
    <row r="11" spans="1:3">
      <c r="B11" s="3">
        <v>8</v>
      </c>
      <c r="C11" s="19" t="s">
        <v>102</v>
      </c>
    </row>
    <row r="12" spans="1:3">
      <c r="B12" s="3">
        <v>9</v>
      </c>
      <c r="C12" s="19" t="s">
        <v>103</v>
      </c>
    </row>
    <row r="13" spans="1:3">
      <c r="B13" s="3">
        <v>10</v>
      </c>
      <c r="C13" s="19" t="s">
        <v>104</v>
      </c>
    </row>
    <row r="14" spans="1:3">
      <c r="B14" s="3">
        <v>11</v>
      </c>
      <c r="C14" s="19" t="s">
        <v>105</v>
      </c>
    </row>
    <row r="15" spans="1:3">
      <c r="B15" s="3">
        <v>12</v>
      </c>
      <c r="C15" s="19" t="s">
        <v>106</v>
      </c>
    </row>
    <row r="16" spans="1:3">
      <c r="B16" s="3">
        <v>13</v>
      </c>
      <c r="C16" s="19" t="s">
        <v>107</v>
      </c>
    </row>
    <row r="17" spans="2:3">
      <c r="B17" s="3">
        <v>14</v>
      </c>
      <c r="C17" s="19" t="s">
        <v>108</v>
      </c>
    </row>
    <row r="18" spans="2:3">
      <c r="B18" s="3">
        <v>15</v>
      </c>
      <c r="C18" s="19" t="s">
        <v>109</v>
      </c>
    </row>
    <row r="19" spans="2:3">
      <c r="B19" s="3">
        <v>16</v>
      </c>
      <c r="C19" s="19" t="s">
        <v>110</v>
      </c>
    </row>
    <row r="20" spans="2:3">
      <c r="B20" s="3">
        <v>17</v>
      </c>
      <c r="C20" s="19" t="s">
        <v>111</v>
      </c>
    </row>
    <row r="21" spans="2:3">
      <c r="B21" s="3">
        <v>18</v>
      </c>
      <c r="C21" s="19" t="s">
        <v>112</v>
      </c>
    </row>
    <row r="22" spans="2:3">
      <c r="B22" s="3">
        <v>19</v>
      </c>
      <c r="C22" s="19" t="s">
        <v>113</v>
      </c>
    </row>
    <row r="23" spans="2:3">
      <c r="B23" s="3">
        <v>20</v>
      </c>
      <c r="C23" s="19" t="s">
        <v>114</v>
      </c>
    </row>
    <row r="24" spans="2:3">
      <c r="B24" s="3">
        <v>21</v>
      </c>
      <c r="C24" s="19" t="s">
        <v>115</v>
      </c>
    </row>
    <row r="25" spans="2:3">
      <c r="B25" s="3">
        <v>22</v>
      </c>
      <c r="C25" s="19" t="s">
        <v>116</v>
      </c>
    </row>
    <row r="26" spans="2:3">
      <c r="B26" s="3">
        <v>23</v>
      </c>
      <c r="C26" s="19" t="s">
        <v>117</v>
      </c>
    </row>
    <row r="27" spans="2:3">
      <c r="B27" s="3">
        <v>24</v>
      </c>
      <c r="C27" s="19" t="s">
        <v>118</v>
      </c>
    </row>
    <row r="28" spans="2:3">
      <c r="B28" s="3">
        <v>25</v>
      </c>
      <c r="C28" s="19" t="s">
        <v>119</v>
      </c>
    </row>
    <row r="29" spans="2:3">
      <c r="B29" s="3">
        <v>26</v>
      </c>
      <c r="C29" s="19" t="s">
        <v>120</v>
      </c>
    </row>
    <row r="30" spans="2:3">
      <c r="B30" s="3">
        <v>27</v>
      </c>
      <c r="C30" s="19" t="s">
        <v>121</v>
      </c>
    </row>
    <row r="31" spans="2:3">
      <c r="B31" s="3">
        <v>28</v>
      </c>
      <c r="C31" s="19" t="s">
        <v>122</v>
      </c>
    </row>
    <row r="32" spans="2:3">
      <c r="B32" s="3">
        <v>29</v>
      </c>
      <c r="C32" s="19" t="s">
        <v>123</v>
      </c>
    </row>
    <row r="33" spans="2:3">
      <c r="B33" s="3">
        <v>30</v>
      </c>
      <c r="C33" s="19" t="s">
        <v>124</v>
      </c>
    </row>
    <row r="34" spans="2:3">
      <c r="B34" s="3">
        <v>31</v>
      </c>
      <c r="C34" s="19" t="s">
        <v>125</v>
      </c>
    </row>
    <row r="35" spans="2:3">
      <c r="B35" s="3">
        <v>32</v>
      </c>
      <c r="C35" s="19" t="s">
        <v>126</v>
      </c>
    </row>
    <row r="36" spans="2:3">
      <c r="B36" s="3">
        <v>33</v>
      </c>
      <c r="C36" s="19" t="s">
        <v>127</v>
      </c>
    </row>
    <row r="37" spans="2:3">
      <c r="B37" s="3">
        <v>34</v>
      </c>
      <c r="C37" s="19" t="s">
        <v>128</v>
      </c>
    </row>
    <row r="38" spans="2:3">
      <c r="B38" s="3">
        <v>35</v>
      </c>
      <c r="C38" s="19" t="s">
        <v>129</v>
      </c>
    </row>
    <row r="39" spans="2:3">
      <c r="B39" s="3">
        <v>36</v>
      </c>
      <c r="C39" s="19" t="s">
        <v>130</v>
      </c>
    </row>
    <row r="40" spans="2:3">
      <c r="B40" s="3">
        <v>37</v>
      </c>
      <c r="C40" s="19" t="s">
        <v>131</v>
      </c>
    </row>
    <row r="41" spans="2:3">
      <c r="B41" s="3">
        <v>38</v>
      </c>
      <c r="C41" s="19" t="s">
        <v>132</v>
      </c>
    </row>
    <row r="42" spans="2:3">
      <c r="B42" s="3">
        <v>39</v>
      </c>
      <c r="C42" s="19" t="s">
        <v>133</v>
      </c>
    </row>
    <row r="43" spans="2:3">
      <c r="B43" s="3">
        <v>40</v>
      </c>
      <c r="C43" s="19"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C4" sqref="C4"/>
    </sheetView>
  </sheetViews>
  <sheetFormatPr defaultRowHeight="11.25"/>
  <cols>
    <col min="1" max="1" width="4.7109375" style="3" customWidth="1"/>
    <col min="2" max="2" width="13" style="3" customWidth="1"/>
    <col min="3" max="3" width="16.7109375" style="3" bestFit="1" customWidth="1"/>
    <col min="4" max="4" width="6.85546875" style="3" bestFit="1" customWidth="1"/>
    <col min="5" max="5" width="7.5703125" style="3" bestFit="1" customWidth="1"/>
    <col min="6" max="6" width="6.85546875" style="3" bestFit="1" customWidth="1"/>
    <col min="7" max="7" width="8.42578125" style="3" customWidth="1"/>
    <col min="8" max="8" width="19.42578125" style="3" bestFit="1" customWidth="1"/>
    <col min="9" max="9" width="6.85546875" style="3" bestFit="1" customWidth="1"/>
    <col min="10" max="10" width="7.5703125" style="3" bestFit="1" customWidth="1"/>
    <col min="11" max="11" width="6.85546875" style="3" bestFit="1" customWidth="1"/>
    <col min="12" max="12" width="10.140625" style="3" customWidth="1"/>
    <col min="13" max="13" width="12.5703125" style="3" bestFit="1" customWidth="1"/>
    <col min="14" max="14" width="6.85546875" style="3" bestFit="1" customWidth="1"/>
    <col min="15" max="15" width="6.7109375" style="3" bestFit="1" customWidth="1"/>
    <col min="16" max="16" width="6.85546875" style="3" bestFit="1" customWidth="1"/>
    <col min="17" max="17" width="7.85546875" style="18" customWidth="1"/>
    <col min="18" max="16384" width="9.140625" style="3"/>
  </cols>
  <sheetData>
    <row r="1" spans="1:18" s="1" customFormat="1" ht="15">
      <c r="A1" s="10" t="s">
        <v>90</v>
      </c>
      <c r="B1" s="10"/>
      <c r="Q1" s="10"/>
    </row>
    <row r="2" spans="1:18" s="1" customFormat="1" ht="15">
      <c r="Q2" s="10"/>
    </row>
    <row r="3" spans="1:18" s="2" customFormat="1" ht="15">
      <c r="B3" s="2" t="s">
        <v>89</v>
      </c>
      <c r="C3" s="2" t="s">
        <v>146</v>
      </c>
      <c r="D3" s="2" t="s">
        <v>60</v>
      </c>
      <c r="E3" s="2" t="s">
        <v>61</v>
      </c>
      <c r="F3" s="2" t="s">
        <v>63</v>
      </c>
      <c r="H3" s="1"/>
      <c r="J3" s="3"/>
      <c r="Q3" s="10"/>
      <c r="R3" s="1"/>
    </row>
    <row r="4" spans="1:18" ht="15">
      <c r="B4" s="3" t="s">
        <v>0</v>
      </c>
      <c r="C4" s="27">
        <v>41000</v>
      </c>
      <c r="D4" s="4">
        <v>32</v>
      </c>
      <c r="E4" s="5">
        <v>60</v>
      </c>
      <c r="F4" s="3">
        <f>D4*E4</f>
        <v>1920</v>
      </c>
      <c r="H4" s="1"/>
      <c r="I4" s="1"/>
      <c r="J4" s="1"/>
      <c r="K4" s="1"/>
      <c r="M4" s="1"/>
      <c r="N4" s="1"/>
      <c r="O4" s="1"/>
      <c r="P4" s="1"/>
      <c r="Q4" s="10"/>
      <c r="R4" s="1"/>
    </row>
    <row r="5" spans="1:18" ht="15">
      <c r="B5" s="3" t="s">
        <v>1</v>
      </c>
      <c r="D5" s="4">
        <v>32.25</v>
      </c>
      <c r="E5" s="5">
        <v>30</v>
      </c>
      <c r="F5" s="3">
        <f t="shared" ref="F5:F23" si="0">D5*E5</f>
        <v>967.5</v>
      </c>
      <c r="H5" s="1"/>
      <c r="I5" s="1"/>
      <c r="J5" s="1"/>
      <c r="K5" s="1"/>
      <c r="M5" s="1"/>
      <c r="N5" s="1"/>
      <c r="O5" s="1"/>
      <c r="P5" s="1"/>
      <c r="Q5" s="10"/>
      <c r="R5" s="1"/>
    </row>
    <row r="6" spans="1:18" ht="15">
      <c r="B6" s="3" t="s">
        <v>2</v>
      </c>
      <c r="D6" s="4">
        <v>33</v>
      </c>
      <c r="E6" s="5">
        <v>90</v>
      </c>
      <c r="F6" s="3">
        <f t="shared" si="0"/>
        <v>2970</v>
      </c>
      <c r="H6" s="1"/>
      <c r="I6" s="1"/>
      <c r="J6" s="1"/>
      <c r="K6" s="1"/>
      <c r="M6" s="1"/>
      <c r="N6" s="1"/>
      <c r="O6" s="1"/>
      <c r="P6" s="1"/>
      <c r="Q6" s="10"/>
      <c r="R6" s="1"/>
    </row>
    <row r="7" spans="1:18" ht="15">
      <c r="B7" s="3" t="s">
        <v>3</v>
      </c>
      <c r="D7" s="20">
        <v>33.4166666666667</v>
      </c>
      <c r="E7" s="21">
        <v>90</v>
      </c>
      <c r="F7" s="3">
        <f>D7*E7</f>
        <v>3007.5000000000032</v>
      </c>
      <c r="H7" s="1"/>
      <c r="I7" s="1"/>
      <c r="J7" s="1"/>
      <c r="K7" s="1"/>
      <c r="M7" s="1"/>
      <c r="N7" s="1"/>
      <c r="O7" s="1"/>
      <c r="P7" s="1"/>
      <c r="Q7" s="10"/>
      <c r="R7" s="1"/>
    </row>
    <row r="8" spans="1:18" ht="15">
      <c r="B8" s="3" t="s">
        <v>4</v>
      </c>
      <c r="D8" s="20">
        <v>33.9166666666667</v>
      </c>
      <c r="E8" s="21">
        <v>105</v>
      </c>
      <c r="F8" s="3">
        <f>D8*E8</f>
        <v>3561.2500000000036</v>
      </c>
      <c r="H8" s="1"/>
      <c r="I8" s="1"/>
      <c r="J8" s="1"/>
      <c r="K8" s="1"/>
      <c r="M8" s="1"/>
      <c r="N8" s="1"/>
      <c r="O8" s="1"/>
      <c r="P8" s="1"/>
      <c r="Q8" s="10"/>
      <c r="R8" s="1"/>
    </row>
    <row r="9" spans="1:18" ht="15">
      <c r="B9" s="3" t="s">
        <v>5</v>
      </c>
      <c r="D9" s="20">
        <v>34.4166666666667</v>
      </c>
      <c r="E9" s="21">
        <v>120</v>
      </c>
      <c r="F9" s="3">
        <f>D9*E9</f>
        <v>4130.0000000000036</v>
      </c>
      <c r="H9" s="1"/>
      <c r="I9" s="1"/>
      <c r="J9" s="1"/>
      <c r="K9" s="1"/>
      <c r="M9" s="1"/>
      <c r="N9" s="1"/>
      <c r="O9" s="1"/>
      <c r="P9" s="1"/>
      <c r="Q9" s="10"/>
      <c r="R9" s="1"/>
    </row>
    <row r="10" spans="1:18" ht="15">
      <c r="B10" s="3" t="s">
        <v>6</v>
      </c>
      <c r="D10" s="22">
        <v>34.9166666666667</v>
      </c>
      <c r="E10" s="23">
        <v>135</v>
      </c>
      <c r="F10" s="3">
        <f t="shared" si="0"/>
        <v>4713.7500000000045</v>
      </c>
      <c r="H10" s="1"/>
      <c r="I10" s="1"/>
      <c r="J10" s="1"/>
      <c r="K10" s="1"/>
      <c r="M10" s="1"/>
      <c r="N10" s="1"/>
      <c r="O10" s="1"/>
      <c r="P10" s="1"/>
      <c r="Q10" s="10"/>
      <c r="R10" s="1"/>
    </row>
    <row r="11" spans="1:18" ht="15">
      <c r="B11" s="3" t="s">
        <v>7</v>
      </c>
      <c r="D11" s="22">
        <v>35.4166666666667</v>
      </c>
      <c r="E11" s="23">
        <v>150</v>
      </c>
      <c r="F11" s="3">
        <f t="shared" si="0"/>
        <v>5312.5000000000045</v>
      </c>
      <c r="H11" s="1"/>
      <c r="I11" s="1"/>
      <c r="J11" s="1"/>
      <c r="K11" s="1"/>
      <c r="M11" s="1"/>
      <c r="N11" s="1"/>
      <c r="O11" s="1"/>
      <c r="P11" s="1"/>
      <c r="Q11" s="10"/>
      <c r="R11" s="1"/>
    </row>
    <row r="12" spans="1:18" ht="15">
      <c r="B12" s="3" t="s">
        <v>8</v>
      </c>
      <c r="D12" s="22">
        <v>35.9166666666667</v>
      </c>
      <c r="E12" s="23">
        <v>165</v>
      </c>
      <c r="F12" s="3">
        <f t="shared" si="0"/>
        <v>5926.2500000000055</v>
      </c>
      <c r="H12" s="1"/>
      <c r="I12" s="1"/>
      <c r="J12" s="1"/>
      <c r="K12" s="1"/>
      <c r="M12" s="1"/>
      <c r="N12" s="1"/>
      <c r="O12" s="1"/>
      <c r="P12" s="1"/>
      <c r="Q12" s="10"/>
      <c r="R12" s="1"/>
    </row>
    <row r="13" spans="1:18" ht="15">
      <c r="B13" s="3" t="s">
        <v>9</v>
      </c>
      <c r="D13" s="4"/>
      <c r="E13" s="5"/>
      <c r="F13" s="3">
        <f t="shared" si="0"/>
        <v>0</v>
      </c>
      <c r="H13" s="1"/>
      <c r="I13" s="1"/>
      <c r="J13" s="1"/>
      <c r="K13" s="1"/>
      <c r="M13" s="1"/>
      <c r="N13" s="1"/>
      <c r="O13" s="1"/>
      <c r="P13" s="1"/>
      <c r="Q13" s="10"/>
      <c r="R13" s="1"/>
    </row>
    <row r="14" spans="1:18" ht="15">
      <c r="B14" s="3" t="s">
        <v>10</v>
      </c>
      <c r="D14" s="4"/>
      <c r="E14" s="5"/>
      <c r="F14" s="3">
        <f t="shared" si="0"/>
        <v>0</v>
      </c>
      <c r="H14" s="1"/>
      <c r="I14" s="1"/>
      <c r="J14" s="1"/>
      <c r="K14" s="1"/>
      <c r="M14" s="1"/>
      <c r="N14" s="1"/>
      <c r="O14" s="1"/>
      <c r="P14" s="1"/>
      <c r="Q14" s="10"/>
      <c r="R14" s="1"/>
    </row>
    <row r="15" spans="1:18" ht="15">
      <c r="B15" s="3" t="s">
        <v>11</v>
      </c>
      <c r="D15" s="4"/>
      <c r="E15" s="5"/>
      <c r="F15" s="3">
        <f t="shared" si="0"/>
        <v>0</v>
      </c>
      <c r="H15" s="1"/>
      <c r="I15" s="1"/>
      <c r="J15" s="1"/>
      <c r="K15" s="1"/>
      <c r="M15" s="1"/>
      <c r="N15" s="1"/>
      <c r="O15" s="1"/>
      <c r="P15" s="1"/>
      <c r="Q15" s="10"/>
      <c r="R15" s="1"/>
    </row>
    <row r="16" spans="1:18" ht="15">
      <c r="B16" s="3" t="s">
        <v>12</v>
      </c>
      <c r="D16" s="4"/>
      <c r="E16" s="5"/>
      <c r="F16" s="3">
        <f t="shared" si="0"/>
        <v>0</v>
      </c>
      <c r="H16" s="1"/>
      <c r="I16" s="1"/>
      <c r="J16" s="1"/>
      <c r="K16" s="1"/>
      <c r="M16" s="1"/>
      <c r="N16" s="1"/>
      <c r="O16" s="1"/>
      <c r="P16" s="1"/>
      <c r="Q16" s="10"/>
      <c r="R16" s="1"/>
    </row>
    <row r="17" spans="1:18" ht="15">
      <c r="B17" s="3" t="s">
        <v>13</v>
      </c>
      <c r="D17" s="4"/>
      <c r="E17" s="5"/>
      <c r="F17" s="3">
        <f t="shared" si="0"/>
        <v>0</v>
      </c>
      <c r="H17" s="1"/>
      <c r="I17" s="1"/>
      <c r="J17" s="1"/>
      <c r="K17" s="1"/>
      <c r="M17" s="1"/>
      <c r="N17" s="1"/>
      <c r="O17" s="1"/>
      <c r="P17" s="1"/>
      <c r="Q17" s="10"/>
      <c r="R17" s="1"/>
    </row>
    <row r="18" spans="1:18" ht="15">
      <c r="B18" s="3" t="s">
        <v>14</v>
      </c>
      <c r="D18" s="4"/>
      <c r="E18" s="5"/>
      <c r="F18" s="3">
        <f t="shared" si="0"/>
        <v>0</v>
      </c>
      <c r="H18" s="1"/>
      <c r="I18" s="1"/>
      <c r="J18" s="1"/>
      <c r="K18" s="1"/>
      <c r="M18" s="1"/>
      <c r="N18" s="1"/>
      <c r="O18" s="1"/>
      <c r="P18" s="1"/>
      <c r="Q18" s="10"/>
      <c r="R18" s="1"/>
    </row>
    <row r="19" spans="1:18" ht="15">
      <c r="B19" s="3" t="s">
        <v>15</v>
      </c>
      <c r="D19" s="4"/>
      <c r="E19" s="5"/>
      <c r="F19" s="3">
        <f t="shared" si="0"/>
        <v>0</v>
      </c>
      <c r="H19" s="1"/>
      <c r="I19" s="1"/>
      <c r="J19" s="1"/>
      <c r="K19" s="1"/>
      <c r="M19" s="1"/>
      <c r="N19" s="1"/>
      <c r="O19" s="1"/>
      <c r="P19" s="1"/>
      <c r="Q19" s="10"/>
      <c r="R19" s="1"/>
    </row>
    <row r="20" spans="1:18" ht="15">
      <c r="B20" s="3" t="s">
        <v>16</v>
      </c>
      <c r="D20" s="4"/>
      <c r="E20" s="5"/>
      <c r="F20" s="3">
        <f t="shared" si="0"/>
        <v>0</v>
      </c>
      <c r="H20" s="1"/>
      <c r="I20" s="1"/>
      <c r="J20" s="1"/>
      <c r="K20" s="1"/>
      <c r="M20" s="1"/>
      <c r="N20" s="1"/>
      <c r="O20" s="1"/>
      <c r="P20" s="1"/>
      <c r="Q20" s="10"/>
      <c r="R20" s="1"/>
    </row>
    <row r="21" spans="1:18" ht="15">
      <c r="B21" s="3" t="s">
        <v>17</v>
      </c>
      <c r="D21" s="4"/>
      <c r="E21" s="5"/>
      <c r="F21" s="3">
        <f t="shared" si="0"/>
        <v>0</v>
      </c>
      <c r="H21" s="1"/>
      <c r="I21" s="1"/>
      <c r="J21" s="1"/>
      <c r="K21" s="1"/>
      <c r="M21" s="1"/>
      <c r="N21" s="1"/>
      <c r="O21" s="1"/>
      <c r="P21" s="1"/>
      <c r="Q21" s="10"/>
      <c r="R21" s="1"/>
    </row>
    <row r="22" spans="1:18" ht="15">
      <c r="B22" s="3" t="s">
        <v>18</v>
      </c>
      <c r="D22" s="4"/>
      <c r="E22" s="5"/>
      <c r="F22" s="3">
        <f t="shared" si="0"/>
        <v>0</v>
      </c>
      <c r="H22" s="1"/>
      <c r="I22" s="1"/>
      <c r="J22" s="1"/>
      <c r="K22" s="1"/>
      <c r="M22" s="1"/>
      <c r="N22" s="1"/>
      <c r="O22" s="1"/>
      <c r="P22" s="1"/>
      <c r="Q22" s="10"/>
      <c r="R22" s="1"/>
    </row>
    <row r="23" spans="1:18" ht="15">
      <c r="B23" s="3" t="s">
        <v>19</v>
      </c>
      <c r="D23" s="4"/>
      <c r="E23" s="5"/>
      <c r="F23" s="3">
        <f t="shared" si="0"/>
        <v>0</v>
      </c>
      <c r="H23" s="1"/>
      <c r="I23" s="1"/>
      <c r="J23" s="1"/>
      <c r="K23" s="1"/>
      <c r="M23" s="1"/>
      <c r="N23" s="1"/>
      <c r="O23" s="1"/>
      <c r="P23" s="1"/>
      <c r="Q23" s="10"/>
      <c r="R23" s="1"/>
    </row>
    <row r="24" spans="1:18" ht="15">
      <c r="D24" s="7"/>
      <c r="E24" s="13">
        <f>SUM(E4:E23)</f>
        <v>945</v>
      </c>
      <c r="F24" s="3">
        <f>SUM(F4:F23)</f>
        <v>32508.750000000022</v>
      </c>
      <c r="H24" s="1"/>
      <c r="I24" s="1"/>
      <c r="J24" s="1"/>
      <c r="K24" s="1"/>
      <c r="M24" s="1"/>
      <c r="N24" s="1"/>
      <c r="O24" s="1"/>
      <c r="P24" s="1"/>
      <c r="Q24" s="10"/>
      <c r="R24" s="1"/>
    </row>
    <row r="25" spans="1:18" ht="15">
      <c r="H25" s="1"/>
      <c r="I25" s="1"/>
      <c r="J25" s="1"/>
      <c r="K25" s="1"/>
      <c r="M25" s="1"/>
      <c r="N25" s="1"/>
      <c r="O25" s="1"/>
      <c r="P25" s="1"/>
      <c r="Q25" s="10"/>
      <c r="R25" s="1"/>
    </row>
    <row r="26" spans="1:18" ht="15">
      <c r="C26" s="3" t="str">
        <f>B3</f>
        <v>Reported Trades</v>
      </c>
      <c r="F26" s="8">
        <f>F24/E24</f>
        <v>34.400793650793673</v>
      </c>
      <c r="H26" s="1"/>
      <c r="I26" s="1"/>
      <c r="J26" s="1"/>
      <c r="K26" s="1"/>
      <c r="M26" s="1"/>
      <c r="N26" s="1"/>
      <c r="O26" s="1"/>
      <c r="P26" s="1"/>
      <c r="Q26" s="10"/>
      <c r="R26" s="1"/>
    </row>
    <row r="27" spans="1:18" ht="15">
      <c r="H27" s="1"/>
      <c r="I27" s="1"/>
      <c r="J27" s="1"/>
      <c r="K27" s="1"/>
      <c r="M27" s="1"/>
      <c r="N27" s="1"/>
      <c r="O27" s="1"/>
      <c r="P27" s="1"/>
      <c r="Q27" s="10"/>
      <c r="R27" s="1"/>
    </row>
    <row r="28" spans="1:18" ht="15">
      <c r="M28" s="1"/>
      <c r="N28" s="1"/>
      <c r="O28" s="1"/>
      <c r="P28" s="1"/>
      <c r="Q28" s="10"/>
      <c r="R28" s="1"/>
    </row>
    <row r="29" spans="1:18" ht="15">
      <c r="M29" s="1"/>
      <c r="N29" s="1"/>
      <c r="O29" s="1"/>
      <c r="P29" s="1"/>
      <c r="Q29" s="10"/>
      <c r="R29" s="1"/>
    </row>
    <row r="30" spans="1:18" ht="15">
      <c r="M30" s="1"/>
      <c r="N30" s="1"/>
      <c r="O30" s="1"/>
      <c r="P30" s="1"/>
      <c r="Q30" s="10"/>
      <c r="R30" s="1"/>
    </row>
    <row r="31" spans="1:18" ht="15">
      <c r="M31" s="1"/>
      <c r="N31" s="1"/>
      <c r="O31" s="1"/>
      <c r="P31" s="1"/>
      <c r="Q31" s="10"/>
      <c r="R31" s="1"/>
    </row>
    <row r="32" spans="1:18" ht="15">
      <c r="A32" s="11"/>
      <c r="B32" s="11"/>
      <c r="M32" s="1"/>
      <c r="N32" s="1"/>
      <c r="O32" s="1"/>
      <c r="P32" s="1"/>
      <c r="Q32" s="10"/>
      <c r="R32" s="1"/>
    </row>
    <row r="33" spans="13:18" ht="15">
      <c r="M33" s="1"/>
      <c r="N33" s="1"/>
      <c r="O33" s="1"/>
      <c r="P33" s="1"/>
      <c r="Q33" s="10"/>
      <c r="R33" s="1"/>
    </row>
    <row r="34" spans="13:18" ht="15">
      <c r="M34" s="1"/>
      <c r="N34" s="1"/>
      <c r="O34" s="1"/>
      <c r="P34" s="1"/>
      <c r="Q34" s="10"/>
      <c r="R34" s="1"/>
    </row>
    <row r="35" spans="13:18" ht="15">
      <c r="M35" s="1"/>
      <c r="N35" s="1"/>
      <c r="O35" s="1"/>
      <c r="P35" s="1"/>
      <c r="Q35" s="10"/>
      <c r="R35" s="1"/>
    </row>
    <row r="36" spans="13:18" ht="15">
      <c r="M36" s="1"/>
      <c r="N36" s="1"/>
      <c r="O36" s="1"/>
      <c r="P36" s="1"/>
      <c r="Q36" s="10"/>
      <c r="R36" s="1"/>
    </row>
    <row r="37" spans="13:18" ht="15">
      <c r="M37" s="1"/>
      <c r="N37" s="1"/>
      <c r="O37" s="1"/>
      <c r="P37" s="1"/>
      <c r="Q37" s="10"/>
      <c r="R37" s="1"/>
    </row>
    <row r="38" spans="13:18" ht="15">
      <c r="M38" s="1"/>
      <c r="N38" s="1"/>
      <c r="O38" s="1"/>
      <c r="P38" s="1"/>
      <c r="Q38" s="10"/>
      <c r="R38" s="1"/>
    </row>
    <row r="39" spans="13:18" ht="15">
      <c r="M39" s="1"/>
      <c r="N39" s="1"/>
      <c r="O39" s="1"/>
      <c r="P39" s="1"/>
      <c r="Q39" s="10"/>
      <c r="R39" s="1"/>
    </row>
    <row r="40" spans="13:18" ht="15">
      <c r="M40" s="1"/>
      <c r="N40" s="1"/>
      <c r="O40" s="1"/>
      <c r="P40" s="1"/>
      <c r="Q40" s="10"/>
      <c r="R40" s="1"/>
    </row>
  </sheetData>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dimension ref="A1:AG51"/>
  <sheetViews>
    <sheetView workbookViewId="0">
      <selection activeCell="U27" sqref="U27"/>
    </sheetView>
  </sheetViews>
  <sheetFormatPr defaultRowHeight="11.25"/>
  <cols>
    <col min="1" max="1" width="12.5703125" style="3" bestFit="1" customWidth="1"/>
    <col min="2" max="2" width="6.85546875" style="3" bestFit="1" customWidth="1"/>
    <col min="3" max="3" width="6.7109375" style="3" bestFit="1" customWidth="1"/>
    <col min="4" max="4" width="6.85546875" style="3" bestFit="1" customWidth="1"/>
    <col min="5" max="5" width="7.85546875" style="18" customWidth="1"/>
    <col min="6" max="16384" width="9.140625" style="3"/>
  </cols>
  <sheetData>
    <row r="1" spans="1:33" s="1" customFormat="1" ht="15">
      <c r="E1" s="10"/>
      <c r="K1" s="2"/>
      <c r="L1" s="2"/>
      <c r="M1" s="2"/>
      <c r="N1" s="3"/>
      <c r="O1" s="3"/>
      <c r="P1" s="2"/>
      <c r="Q1" s="2"/>
      <c r="R1" s="2"/>
      <c r="S1" s="2"/>
      <c r="T1" s="2"/>
      <c r="U1" s="2"/>
      <c r="V1" s="2"/>
      <c r="W1" s="2"/>
      <c r="X1" s="2"/>
      <c r="Y1" s="2"/>
      <c r="Z1" s="2"/>
      <c r="AA1" s="2"/>
      <c r="AB1" s="2"/>
      <c r="AC1" s="2"/>
      <c r="AD1" s="2"/>
      <c r="AE1" s="2"/>
      <c r="AF1" s="2"/>
      <c r="AG1" s="2"/>
    </row>
    <row r="2" spans="1:33" s="1" customFormat="1" ht="15">
      <c r="B2" s="1" t="s">
        <v>147</v>
      </c>
      <c r="E2" s="10"/>
      <c r="I2" s="1" t="s">
        <v>148</v>
      </c>
      <c r="L2" s="10"/>
      <c r="O2" s="1" t="s">
        <v>149</v>
      </c>
      <c r="R2" s="10"/>
      <c r="T2" s="1" t="s">
        <v>155</v>
      </c>
    </row>
    <row r="3" spans="1:33" s="2" customFormat="1">
      <c r="A3" s="2" t="s">
        <v>92</v>
      </c>
      <c r="C3" s="2" t="s">
        <v>62</v>
      </c>
      <c r="D3" s="2" t="s">
        <v>63</v>
      </c>
      <c r="E3" s="11"/>
      <c r="H3" s="2" t="s">
        <v>92</v>
      </c>
      <c r="J3" s="2" t="s">
        <v>62</v>
      </c>
      <c r="K3" s="2" t="s">
        <v>63</v>
      </c>
      <c r="L3" s="11"/>
      <c r="N3" s="2" t="s">
        <v>92</v>
      </c>
      <c r="P3" s="2" t="s">
        <v>62</v>
      </c>
      <c r="Q3" s="2" t="s">
        <v>63</v>
      </c>
      <c r="R3" s="11"/>
      <c r="T3" s="11" t="s">
        <v>93</v>
      </c>
    </row>
    <row r="4" spans="1:33">
      <c r="A4" s="3" t="s">
        <v>20</v>
      </c>
      <c r="B4" s="16">
        <v>31</v>
      </c>
      <c r="C4" s="3">
        <v>30</v>
      </c>
      <c r="D4" s="6">
        <f>B4*C4</f>
        <v>930</v>
      </c>
      <c r="E4" s="17" t="s">
        <v>150</v>
      </c>
      <c r="H4" s="3" t="s">
        <v>20</v>
      </c>
      <c r="I4" s="16">
        <v>32</v>
      </c>
      <c r="J4" s="3">
        <v>30</v>
      </c>
      <c r="K4" s="6">
        <f>I4*J4</f>
        <v>960</v>
      </c>
      <c r="L4" s="17" t="s">
        <v>150</v>
      </c>
      <c r="N4" s="3" t="s">
        <v>20</v>
      </c>
      <c r="O4" s="16">
        <v>33</v>
      </c>
      <c r="P4" s="3">
        <v>30</v>
      </c>
      <c r="Q4" s="6">
        <f>O4*P4</f>
        <v>990</v>
      </c>
      <c r="R4" s="17" t="s">
        <v>150</v>
      </c>
      <c r="T4" s="3" t="s">
        <v>66</v>
      </c>
      <c r="U4" s="8">
        <v>32</v>
      </c>
    </row>
    <row r="5" spans="1:33">
      <c r="A5" s="3" t="s">
        <v>21</v>
      </c>
      <c r="B5" s="4">
        <v>31.05</v>
      </c>
      <c r="C5" s="3">
        <v>30</v>
      </c>
      <c r="D5" s="6">
        <f t="shared" ref="D5:D43" si="0">B5*C5</f>
        <v>931.5</v>
      </c>
      <c r="E5" s="17"/>
      <c r="H5" s="3" t="s">
        <v>21</v>
      </c>
      <c r="I5" s="4">
        <v>32.049999999999997</v>
      </c>
      <c r="J5" s="3">
        <v>30</v>
      </c>
      <c r="K5" s="6">
        <f t="shared" ref="K5:K43" si="1">I5*J5</f>
        <v>961.49999999999989</v>
      </c>
      <c r="L5" s="17"/>
      <c r="N5" s="3" t="s">
        <v>21</v>
      </c>
      <c r="O5" s="4">
        <v>33.049999999999997</v>
      </c>
      <c r="P5" s="3">
        <v>30</v>
      </c>
      <c r="Q5" s="6">
        <f t="shared" ref="Q5:Q43" si="2">O5*P5</f>
        <v>991.49999999999989</v>
      </c>
      <c r="R5" s="17"/>
      <c r="T5" s="3" t="s">
        <v>67</v>
      </c>
      <c r="U5" s="8">
        <v>32.03</v>
      </c>
    </row>
    <row r="6" spans="1:33">
      <c r="A6" s="3" t="s">
        <v>22</v>
      </c>
      <c r="B6" s="4">
        <v>31.1</v>
      </c>
      <c r="C6" s="3">
        <v>30</v>
      </c>
      <c r="D6" s="6">
        <f t="shared" si="0"/>
        <v>933</v>
      </c>
      <c r="E6" s="17"/>
      <c r="H6" s="3" t="s">
        <v>22</v>
      </c>
      <c r="I6" s="4">
        <v>32.1</v>
      </c>
      <c r="J6" s="3">
        <v>30</v>
      </c>
      <c r="K6" s="6">
        <f t="shared" si="1"/>
        <v>963</v>
      </c>
      <c r="L6" s="17"/>
      <c r="N6" s="3" t="s">
        <v>22</v>
      </c>
      <c r="O6" s="4">
        <v>33.1</v>
      </c>
      <c r="P6" s="3">
        <v>30</v>
      </c>
      <c r="Q6" s="6">
        <f t="shared" si="2"/>
        <v>993</v>
      </c>
      <c r="R6" s="17"/>
      <c r="T6" s="3" t="s">
        <v>68</v>
      </c>
      <c r="U6" s="8">
        <v>32.049999999999997</v>
      </c>
    </row>
    <row r="7" spans="1:33">
      <c r="A7" s="3" t="s">
        <v>23</v>
      </c>
      <c r="B7" s="4">
        <v>31.15</v>
      </c>
      <c r="C7" s="3">
        <v>30</v>
      </c>
      <c r="D7" s="6">
        <f t="shared" si="0"/>
        <v>934.5</v>
      </c>
      <c r="E7" s="17"/>
      <c r="H7" s="3" t="s">
        <v>23</v>
      </c>
      <c r="I7" s="4">
        <v>32.15</v>
      </c>
      <c r="J7" s="3">
        <v>30</v>
      </c>
      <c r="K7" s="6">
        <f t="shared" si="1"/>
        <v>964.5</v>
      </c>
      <c r="L7" s="17"/>
      <c r="N7" s="3" t="s">
        <v>23</v>
      </c>
      <c r="O7" s="4">
        <v>33.15</v>
      </c>
      <c r="P7" s="3">
        <v>30</v>
      </c>
      <c r="Q7" s="6">
        <f t="shared" si="2"/>
        <v>994.5</v>
      </c>
      <c r="R7" s="17"/>
      <c r="T7" s="3" t="s">
        <v>69</v>
      </c>
      <c r="U7" s="8">
        <v>32.07</v>
      </c>
    </row>
    <row r="8" spans="1:33">
      <c r="A8" s="3" t="s">
        <v>24</v>
      </c>
      <c r="B8" s="4">
        <v>31.2</v>
      </c>
      <c r="C8" s="3">
        <v>30</v>
      </c>
      <c r="D8" s="6">
        <f t="shared" si="0"/>
        <v>936</v>
      </c>
      <c r="E8" s="17"/>
      <c r="H8" s="3" t="s">
        <v>24</v>
      </c>
      <c r="I8" s="4">
        <v>32.200000000000003</v>
      </c>
      <c r="J8" s="3">
        <v>30</v>
      </c>
      <c r="K8" s="6">
        <f t="shared" si="1"/>
        <v>966.00000000000011</v>
      </c>
      <c r="L8" s="17"/>
      <c r="N8" s="3" t="s">
        <v>24</v>
      </c>
      <c r="O8" s="4">
        <v>33.200000000000003</v>
      </c>
      <c r="P8" s="3">
        <v>30</v>
      </c>
      <c r="Q8" s="6">
        <f t="shared" si="2"/>
        <v>996.00000000000011</v>
      </c>
      <c r="R8" s="17"/>
      <c r="T8" s="3" t="s">
        <v>70</v>
      </c>
      <c r="U8" s="8">
        <v>32.090000000000003</v>
      </c>
    </row>
    <row r="9" spans="1:33">
      <c r="A9" s="3" t="s">
        <v>25</v>
      </c>
      <c r="B9" s="4">
        <v>31.25</v>
      </c>
      <c r="C9" s="3">
        <v>30</v>
      </c>
      <c r="D9" s="6">
        <f t="shared" si="0"/>
        <v>937.5</v>
      </c>
      <c r="E9" s="17"/>
      <c r="H9" s="3" t="s">
        <v>25</v>
      </c>
      <c r="I9" s="4">
        <v>32.25</v>
      </c>
      <c r="J9" s="3">
        <v>30</v>
      </c>
      <c r="K9" s="6">
        <f t="shared" si="1"/>
        <v>967.5</v>
      </c>
      <c r="L9" s="17"/>
      <c r="N9" s="3" t="s">
        <v>25</v>
      </c>
      <c r="O9" s="4">
        <v>33.25</v>
      </c>
      <c r="P9" s="3">
        <v>30</v>
      </c>
      <c r="Q9" s="6">
        <f t="shared" si="2"/>
        <v>997.5</v>
      </c>
      <c r="R9" s="17"/>
      <c r="T9" s="3" t="s">
        <v>71</v>
      </c>
      <c r="U9" s="8">
        <v>32.11</v>
      </c>
    </row>
    <row r="10" spans="1:33">
      <c r="A10" s="3" t="s">
        <v>26</v>
      </c>
      <c r="B10" s="4">
        <v>31.3</v>
      </c>
      <c r="C10" s="3">
        <v>30</v>
      </c>
      <c r="D10" s="6">
        <f t="shared" si="0"/>
        <v>939</v>
      </c>
      <c r="E10" s="17"/>
      <c r="H10" s="3" t="s">
        <v>26</v>
      </c>
      <c r="I10" s="4">
        <v>32.299999999999997</v>
      </c>
      <c r="J10" s="3">
        <v>30</v>
      </c>
      <c r="K10" s="6">
        <f t="shared" si="1"/>
        <v>968.99999999999989</v>
      </c>
      <c r="L10" s="17"/>
      <c r="N10" s="3" t="s">
        <v>26</v>
      </c>
      <c r="O10" s="4">
        <v>33.299999999999997</v>
      </c>
      <c r="P10" s="3">
        <v>30</v>
      </c>
      <c r="Q10" s="6">
        <f t="shared" si="2"/>
        <v>998.99999999999989</v>
      </c>
      <c r="R10" s="17"/>
      <c r="T10" s="3" t="s">
        <v>72</v>
      </c>
      <c r="U10" s="8">
        <v>32.130000000000003</v>
      </c>
    </row>
    <row r="11" spans="1:33">
      <c r="A11" s="3" t="s">
        <v>27</v>
      </c>
      <c r="B11" s="4">
        <v>31.35</v>
      </c>
      <c r="C11" s="3">
        <v>30</v>
      </c>
      <c r="D11" s="6">
        <f t="shared" si="0"/>
        <v>940.5</v>
      </c>
      <c r="E11" s="17"/>
      <c r="H11" s="3" t="s">
        <v>27</v>
      </c>
      <c r="I11" s="4">
        <v>32.35</v>
      </c>
      <c r="J11" s="3">
        <v>30</v>
      </c>
      <c r="K11" s="6">
        <f t="shared" si="1"/>
        <v>970.5</v>
      </c>
      <c r="L11" s="17"/>
      <c r="N11" s="3" t="s">
        <v>27</v>
      </c>
      <c r="O11" s="4">
        <v>33.35</v>
      </c>
      <c r="P11" s="3">
        <v>30</v>
      </c>
      <c r="Q11" s="6">
        <f t="shared" si="2"/>
        <v>1000.5</v>
      </c>
      <c r="R11" s="17"/>
      <c r="T11" s="3" t="s">
        <v>73</v>
      </c>
      <c r="U11" s="8">
        <v>32.15</v>
      </c>
    </row>
    <row r="12" spans="1:33">
      <c r="A12" s="3" t="s">
        <v>28</v>
      </c>
      <c r="B12" s="4">
        <v>31.4</v>
      </c>
      <c r="C12" s="3">
        <v>30</v>
      </c>
      <c r="D12" s="6">
        <f t="shared" si="0"/>
        <v>942</v>
      </c>
      <c r="E12" s="17"/>
      <c r="H12" s="3" t="s">
        <v>28</v>
      </c>
      <c r="I12" s="4">
        <v>32.4</v>
      </c>
      <c r="J12" s="3">
        <v>30</v>
      </c>
      <c r="K12" s="6">
        <f t="shared" si="1"/>
        <v>972</v>
      </c>
      <c r="L12" s="17"/>
      <c r="N12" s="3" t="s">
        <v>28</v>
      </c>
      <c r="O12" s="4">
        <v>33.4</v>
      </c>
      <c r="P12" s="3">
        <v>30</v>
      </c>
      <c r="Q12" s="6">
        <f t="shared" si="2"/>
        <v>1002</v>
      </c>
      <c r="R12" s="17"/>
      <c r="T12" s="3" t="s">
        <v>74</v>
      </c>
      <c r="U12" s="8">
        <v>32.17</v>
      </c>
    </row>
    <row r="13" spans="1:33">
      <c r="A13" s="3" t="s">
        <v>29</v>
      </c>
      <c r="B13" s="4">
        <v>31.45</v>
      </c>
      <c r="C13" s="3">
        <v>30</v>
      </c>
      <c r="D13" s="6">
        <f t="shared" si="0"/>
        <v>943.5</v>
      </c>
      <c r="E13" s="17"/>
      <c r="H13" s="3" t="s">
        <v>29</v>
      </c>
      <c r="I13" s="4">
        <v>32.450000000000003</v>
      </c>
      <c r="J13" s="3">
        <v>30</v>
      </c>
      <c r="K13" s="6">
        <f t="shared" si="1"/>
        <v>973.50000000000011</v>
      </c>
      <c r="L13" s="17"/>
      <c r="N13" s="3" t="s">
        <v>29</v>
      </c>
      <c r="O13" s="4">
        <v>33.450000000000003</v>
      </c>
      <c r="P13" s="3">
        <v>30</v>
      </c>
      <c r="Q13" s="6">
        <f t="shared" si="2"/>
        <v>1003.5000000000001</v>
      </c>
      <c r="R13" s="17"/>
      <c r="T13" s="3" t="s">
        <v>75</v>
      </c>
      <c r="U13" s="8">
        <v>32.19</v>
      </c>
    </row>
    <row r="14" spans="1:33">
      <c r="A14" s="3" t="s">
        <v>30</v>
      </c>
      <c r="B14" s="4">
        <v>31.5</v>
      </c>
      <c r="C14" s="3">
        <v>30</v>
      </c>
      <c r="D14" s="6">
        <f t="shared" si="0"/>
        <v>945</v>
      </c>
      <c r="E14" s="17"/>
      <c r="H14" s="3" t="s">
        <v>30</v>
      </c>
      <c r="I14" s="4">
        <v>32.5</v>
      </c>
      <c r="J14" s="3">
        <v>30</v>
      </c>
      <c r="K14" s="6">
        <f t="shared" si="1"/>
        <v>975</v>
      </c>
      <c r="L14" s="17"/>
      <c r="N14" s="3" t="s">
        <v>30</v>
      </c>
      <c r="O14" s="4">
        <v>33.5</v>
      </c>
      <c r="P14" s="3">
        <v>30</v>
      </c>
      <c r="Q14" s="6">
        <f t="shared" si="2"/>
        <v>1005</v>
      </c>
      <c r="R14" s="17"/>
      <c r="T14" s="3" t="s">
        <v>76</v>
      </c>
      <c r="U14" s="8">
        <v>32.21</v>
      </c>
    </row>
    <row r="15" spans="1:33">
      <c r="A15" s="3" t="s">
        <v>31</v>
      </c>
      <c r="B15" s="4">
        <v>31.55</v>
      </c>
      <c r="C15" s="3">
        <v>30</v>
      </c>
      <c r="D15" s="6">
        <f t="shared" si="0"/>
        <v>946.5</v>
      </c>
      <c r="E15" s="17"/>
      <c r="H15" s="3" t="s">
        <v>31</v>
      </c>
      <c r="I15" s="4">
        <v>32.549999999999997</v>
      </c>
      <c r="J15" s="3">
        <v>30</v>
      </c>
      <c r="K15" s="6">
        <f t="shared" si="1"/>
        <v>976.49999999999989</v>
      </c>
      <c r="L15" s="17"/>
      <c r="N15" s="3" t="s">
        <v>31</v>
      </c>
      <c r="O15" s="4">
        <v>33.549999999999997</v>
      </c>
      <c r="P15" s="3">
        <v>30</v>
      </c>
      <c r="Q15" s="6">
        <f t="shared" si="2"/>
        <v>1006.4999999999999</v>
      </c>
      <c r="R15" s="17"/>
      <c r="T15" s="3" t="s">
        <v>77</v>
      </c>
      <c r="U15" s="8">
        <v>32.229999999999997</v>
      </c>
    </row>
    <row r="16" spans="1:33">
      <c r="A16" s="3" t="s">
        <v>32</v>
      </c>
      <c r="B16" s="4"/>
      <c r="D16" s="6">
        <f t="shared" si="0"/>
        <v>0</v>
      </c>
      <c r="E16" s="17"/>
      <c r="H16" s="3" t="s">
        <v>32</v>
      </c>
      <c r="I16" s="4"/>
      <c r="K16" s="6">
        <f t="shared" si="1"/>
        <v>0</v>
      </c>
      <c r="L16" s="17"/>
      <c r="N16" s="3" t="s">
        <v>32</v>
      </c>
      <c r="O16" s="4">
        <v>33.6</v>
      </c>
      <c r="P16" s="3">
        <v>30</v>
      </c>
      <c r="Q16" s="6">
        <f t="shared" si="2"/>
        <v>1008</v>
      </c>
      <c r="R16" s="17"/>
      <c r="T16" s="3" t="s">
        <v>78</v>
      </c>
      <c r="U16" s="8">
        <v>32.25</v>
      </c>
    </row>
    <row r="17" spans="1:22">
      <c r="A17" s="3" t="s">
        <v>33</v>
      </c>
      <c r="B17" s="4"/>
      <c r="D17" s="6">
        <f t="shared" si="0"/>
        <v>0</v>
      </c>
      <c r="E17" s="17"/>
      <c r="H17" s="3" t="s">
        <v>33</v>
      </c>
      <c r="I17" s="4"/>
      <c r="K17" s="6">
        <f t="shared" si="1"/>
        <v>0</v>
      </c>
      <c r="L17" s="17"/>
      <c r="N17" s="3" t="s">
        <v>33</v>
      </c>
      <c r="O17" s="4">
        <v>33.65</v>
      </c>
      <c r="P17" s="3">
        <v>30</v>
      </c>
      <c r="Q17" s="6">
        <f t="shared" si="2"/>
        <v>1009.5</v>
      </c>
      <c r="R17" s="17"/>
      <c r="T17" s="3" t="s">
        <v>79</v>
      </c>
      <c r="U17" s="8">
        <v>32.270000000000003</v>
      </c>
    </row>
    <row r="18" spans="1:22">
      <c r="A18" s="3" t="s">
        <v>34</v>
      </c>
      <c r="B18" s="4"/>
      <c r="D18" s="6">
        <f t="shared" si="0"/>
        <v>0</v>
      </c>
      <c r="E18" s="17"/>
      <c r="H18" s="3" t="s">
        <v>34</v>
      </c>
      <c r="I18" s="4"/>
      <c r="K18" s="6">
        <f t="shared" si="1"/>
        <v>0</v>
      </c>
      <c r="L18" s="17"/>
      <c r="N18" s="3" t="s">
        <v>34</v>
      </c>
      <c r="O18" s="4">
        <v>33.700000000000003</v>
      </c>
      <c r="P18" s="3">
        <v>30</v>
      </c>
      <c r="Q18" s="6">
        <f t="shared" si="2"/>
        <v>1011.0000000000001</v>
      </c>
      <c r="R18" s="17"/>
      <c r="T18" s="3" t="s">
        <v>80</v>
      </c>
      <c r="U18" s="8">
        <v>32.29</v>
      </c>
    </row>
    <row r="19" spans="1:22">
      <c r="A19" s="3" t="s">
        <v>35</v>
      </c>
      <c r="B19" s="4"/>
      <c r="D19" s="6">
        <f t="shared" si="0"/>
        <v>0</v>
      </c>
      <c r="E19" s="17"/>
      <c r="H19" s="3" t="s">
        <v>35</v>
      </c>
      <c r="I19" s="4"/>
      <c r="K19" s="6">
        <f t="shared" si="1"/>
        <v>0</v>
      </c>
      <c r="L19" s="17"/>
      <c r="N19" s="3" t="s">
        <v>35</v>
      </c>
      <c r="O19" s="4">
        <v>33.75</v>
      </c>
      <c r="P19" s="3">
        <v>30</v>
      </c>
      <c r="Q19" s="6">
        <f t="shared" si="2"/>
        <v>1012.5</v>
      </c>
      <c r="R19" s="17"/>
      <c r="T19" s="3" t="s">
        <v>81</v>
      </c>
      <c r="U19" s="8">
        <v>32.31</v>
      </c>
    </row>
    <row r="20" spans="1:22">
      <c r="A20" s="3" t="s">
        <v>36</v>
      </c>
      <c r="B20" s="4"/>
      <c r="D20" s="6">
        <f t="shared" si="0"/>
        <v>0</v>
      </c>
      <c r="E20" s="17"/>
      <c r="H20" s="3" t="s">
        <v>36</v>
      </c>
      <c r="I20" s="4"/>
      <c r="K20" s="6">
        <f t="shared" si="1"/>
        <v>0</v>
      </c>
      <c r="L20" s="17"/>
      <c r="N20" s="3" t="s">
        <v>36</v>
      </c>
      <c r="O20" s="4">
        <v>33.799999999999997</v>
      </c>
      <c r="P20" s="3">
        <v>30</v>
      </c>
      <c r="Q20" s="6">
        <f t="shared" si="2"/>
        <v>1013.9999999999999</v>
      </c>
      <c r="R20" s="17"/>
      <c r="T20" s="3" t="s">
        <v>82</v>
      </c>
      <c r="U20" s="8">
        <v>32.33</v>
      </c>
    </row>
    <row r="21" spans="1:22">
      <c r="A21" s="3" t="s">
        <v>37</v>
      </c>
      <c r="B21" s="4"/>
      <c r="D21" s="6">
        <f t="shared" si="0"/>
        <v>0</v>
      </c>
      <c r="E21" s="17"/>
      <c r="H21" s="3" t="s">
        <v>37</v>
      </c>
      <c r="I21" s="4"/>
      <c r="K21" s="6">
        <f t="shared" si="1"/>
        <v>0</v>
      </c>
      <c r="L21" s="17"/>
      <c r="N21" s="3" t="s">
        <v>37</v>
      </c>
      <c r="O21" s="4">
        <v>33.85</v>
      </c>
      <c r="P21" s="3">
        <v>30</v>
      </c>
      <c r="Q21" s="6">
        <f t="shared" si="2"/>
        <v>1015.5</v>
      </c>
      <c r="R21" s="17"/>
      <c r="T21" s="3" t="s">
        <v>83</v>
      </c>
      <c r="U21" s="8">
        <v>32.350000000000101</v>
      </c>
    </row>
    <row r="22" spans="1:22">
      <c r="A22" s="3" t="s">
        <v>38</v>
      </c>
      <c r="B22" s="4"/>
      <c r="D22" s="6">
        <f t="shared" si="0"/>
        <v>0</v>
      </c>
      <c r="E22" s="17"/>
      <c r="H22" s="3" t="s">
        <v>38</v>
      </c>
      <c r="I22" s="4"/>
      <c r="K22" s="6">
        <f t="shared" si="1"/>
        <v>0</v>
      </c>
      <c r="L22" s="17"/>
      <c r="N22" s="3" t="s">
        <v>38</v>
      </c>
      <c r="O22" s="4">
        <v>33.899999999999899</v>
      </c>
      <c r="P22" s="3">
        <v>30</v>
      </c>
      <c r="Q22" s="6">
        <f t="shared" si="2"/>
        <v>1016.9999999999969</v>
      </c>
      <c r="R22" s="17"/>
      <c r="T22" s="3" t="s">
        <v>84</v>
      </c>
      <c r="U22" s="8">
        <v>32.370000000000097</v>
      </c>
    </row>
    <row r="23" spans="1:22">
      <c r="A23" s="3" t="s">
        <v>39</v>
      </c>
      <c r="B23" s="4"/>
      <c r="D23" s="6">
        <f t="shared" si="0"/>
        <v>0</v>
      </c>
      <c r="E23" s="17"/>
      <c r="H23" s="3" t="s">
        <v>39</v>
      </c>
      <c r="I23" s="4"/>
      <c r="K23" s="6">
        <f t="shared" si="1"/>
        <v>0</v>
      </c>
      <c r="L23" s="17"/>
      <c r="N23" s="3" t="s">
        <v>39</v>
      </c>
      <c r="O23" s="4">
        <v>33.949999999999903</v>
      </c>
      <c r="P23" s="3">
        <v>30</v>
      </c>
      <c r="Q23" s="6">
        <f t="shared" si="2"/>
        <v>1018.499999999997</v>
      </c>
      <c r="R23" s="17"/>
      <c r="T23" s="3" t="s">
        <v>85</v>
      </c>
      <c r="U23" s="8">
        <v>32.3900000000001</v>
      </c>
    </row>
    <row r="24" spans="1:22">
      <c r="A24" s="3" t="s">
        <v>40</v>
      </c>
      <c r="B24" s="4"/>
      <c r="D24" s="6">
        <f t="shared" si="0"/>
        <v>0</v>
      </c>
      <c r="H24" s="3" t="s">
        <v>40</v>
      </c>
      <c r="I24" s="4"/>
      <c r="K24" s="6">
        <f t="shared" si="1"/>
        <v>0</v>
      </c>
      <c r="L24" s="18"/>
      <c r="N24" s="3" t="s">
        <v>40</v>
      </c>
      <c r="O24" s="4">
        <v>33.999999999999901</v>
      </c>
      <c r="P24" s="3">
        <v>30</v>
      </c>
      <c r="Q24" s="6">
        <f t="shared" si="2"/>
        <v>1019.999999999997</v>
      </c>
      <c r="R24" s="18"/>
      <c r="T24" s="3" t="s">
        <v>86</v>
      </c>
      <c r="U24" s="8">
        <v>32.410000000000103</v>
      </c>
    </row>
    <row r="25" spans="1:22">
      <c r="A25" s="3" t="s">
        <v>41</v>
      </c>
      <c r="B25" s="4"/>
      <c r="D25" s="6">
        <f t="shared" si="0"/>
        <v>0</v>
      </c>
      <c r="H25" s="3" t="s">
        <v>41</v>
      </c>
      <c r="I25" s="4"/>
      <c r="K25" s="6">
        <f t="shared" si="1"/>
        <v>0</v>
      </c>
      <c r="L25" s="18"/>
      <c r="N25" s="3" t="s">
        <v>41</v>
      </c>
      <c r="O25" s="4">
        <v>34.049999999999898</v>
      </c>
      <c r="P25" s="3">
        <v>30</v>
      </c>
      <c r="Q25" s="6">
        <f t="shared" si="2"/>
        <v>1021.4999999999969</v>
      </c>
      <c r="R25" s="18"/>
      <c r="T25" s="3" t="s">
        <v>87</v>
      </c>
      <c r="U25" s="8">
        <v>32.430000000000099</v>
      </c>
    </row>
    <row r="26" spans="1:22">
      <c r="A26" s="3" t="s">
        <v>42</v>
      </c>
      <c r="B26" s="4"/>
      <c r="D26" s="6">
        <f t="shared" si="0"/>
        <v>0</v>
      </c>
      <c r="H26" s="3" t="s">
        <v>42</v>
      </c>
      <c r="I26" s="4"/>
      <c r="K26" s="6">
        <f t="shared" si="1"/>
        <v>0</v>
      </c>
      <c r="L26" s="18"/>
      <c r="N26" s="3" t="s">
        <v>42</v>
      </c>
      <c r="O26" s="4">
        <v>34.099999999999902</v>
      </c>
      <c r="P26" s="3">
        <v>30</v>
      </c>
      <c r="Q26" s="6">
        <f t="shared" si="2"/>
        <v>1022.999999999997</v>
      </c>
      <c r="R26" s="18"/>
      <c r="T26" s="3" t="s">
        <v>88</v>
      </c>
      <c r="U26" s="8">
        <f>D51</f>
        <v>32.731712962962916</v>
      </c>
    </row>
    <row r="27" spans="1:22">
      <c r="A27" s="3" t="s">
        <v>43</v>
      </c>
      <c r="B27" s="4"/>
      <c r="D27" s="6">
        <f t="shared" si="0"/>
        <v>0</v>
      </c>
      <c r="H27" s="3" t="s">
        <v>43</v>
      </c>
      <c r="I27" s="4">
        <v>33.149999999999899</v>
      </c>
      <c r="J27" s="3">
        <v>30</v>
      </c>
      <c r="K27" s="6">
        <f t="shared" si="1"/>
        <v>994.49999999999693</v>
      </c>
      <c r="L27" s="18"/>
      <c r="N27" s="3" t="s">
        <v>43</v>
      </c>
      <c r="O27" s="4"/>
      <c r="Q27" s="6">
        <f t="shared" si="2"/>
        <v>0</v>
      </c>
      <c r="R27" s="18"/>
    </row>
    <row r="28" spans="1:22">
      <c r="A28" s="3" t="s">
        <v>44</v>
      </c>
      <c r="B28" s="4"/>
      <c r="D28" s="6">
        <f t="shared" si="0"/>
        <v>0</v>
      </c>
      <c r="H28" s="3" t="s">
        <v>44</v>
      </c>
      <c r="I28" s="4">
        <v>33.199999999999903</v>
      </c>
      <c r="J28" s="3">
        <v>30</v>
      </c>
      <c r="K28" s="6">
        <f t="shared" si="1"/>
        <v>995.99999999999704</v>
      </c>
      <c r="L28" s="18"/>
      <c r="N28" s="3" t="s">
        <v>44</v>
      </c>
      <c r="O28" s="4"/>
      <c r="Q28" s="6">
        <f t="shared" si="2"/>
        <v>0</v>
      </c>
      <c r="R28" s="18"/>
      <c r="T28" s="3" t="s">
        <v>91</v>
      </c>
      <c r="V28" s="9">
        <f>AVERAGE(U4:U26)</f>
        <v>32.241813607085362</v>
      </c>
    </row>
    <row r="29" spans="1:22">
      <c r="A29" s="3" t="s">
        <v>45</v>
      </c>
      <c r="B29" s="4"/>
      <c r="D29" s="6">
        <f t="shared" si="0"/>
        <v>0</v>
      </c>
      <c r="H29" s="3" t="s">
        <v>45</v>
      </c>
      <c r="I29" s="4">
        <v>33.249999999999901</v>
      </c>
      <c r="J29" s="3">
        <v>30</v>
      </c>
      <c r="K29" s="6">
        <f t="shared" si="1"/>
        <v>997.49999999999704</v>
      </c>
      <c r="L29" s="18"/>
      <c r="N29" s="3" t="s">
        <v>45</v>
      </c>
      <c r="O29" s="4"/>
      <c r="Q29" s="6">
        <f t="shared" si="2"/>
        <v>0</v>
      </c>
      <c r="R29" s="18"/>
    </row>
    <row r="30" spans="1:22">
      <c r="A30" s="3" t="s">
        <v>46</v>
      </c>
      <c r="B30" s="4"/>
      <c r="D30" s="6">
        <f t="shared" si="0"/>
        <v>0</v>
      </c>
      <c r="H30" s="3" t="s">
        <v>46</v>
      </c>
      <c r="I30" s="4">
        <v>33.299999999999898</v>
      </c>
      <c r="J30" s="3">
        <v>30</v>
      </c>
      <c r="K30" s="6">
        <f t="shared" si="1"/>
        <v>998.99999999999693</v>
      </c>
      <c r="L30" s="18"/>
      <c r="N30" s="3" t="s">
        <v>46</v>
      </c>
      <c r="O30" s="4"/>
      <c r="Q30" s="6">
        <f t="shared" si="2"/>
        <v>0</v>
      </c>
      <c r="R30" s="18"/>
    </row>
    <row r="31" spans="1:22">
      <c r="A31" s="3" t="s">
        <v>47</v>
      </c>
      <c r="B31" s="4"/>
      <c r="D31" s="6">
        <f t="shared" si="0"/>
        <v>0</v>
      </c>
      <c r="H31" s="3" t="s">
        <v>47</v>
      </c>
      <c r="I31" s="4">
        <v>33.349999999999902</v>
      </c>
      <c r="J31" s="3">
        <v>30</v>
      </c>
      <c r="K31" s="6">
        <f t="shared" si="1"/>
        <v>1000.499999999997</v>
      </c>
      <c r="L31" s="18"/>
      <c r="N31" s="3" t="s">
        <v>47</v>
      </c>
      <c r="O31" s="4"/>
      <c r="Q31" s="6">
        <f t="shared" si="2"/>
        <v>0</v>
      </c>
      <c r="R31" s="18"/>
    </row>
    <row r="32" spans="1:22">
      <c r="A32" s="3" t="s">
        <v>48</v>
      </c>
      <c r="B32" s="4"/>
      <c r="D32" s="6">
        <f t="shared" si="0"/>
        <v>0</v>
      </c>
      <c r="H32" s="3" t="s">
        <v>48</v>
      </c>
      <c r="I32" s="4">
        <v>33.399999999999899</v>
      </c>
      <c r="J32" s="3">
        <v>30</v>
      </c>
      <c r="K32" s="6">
        <f t="shared" si="1"/>
        <v>1001.9999999999969</v>
      </c>
      <c r="L32" s="18"/>
      <c r="N32" s="3" t="s">
        <v>48</v>
      </c>
      <c r="O32" s="4"/>
      <c r="Q32" s="6">
        <f t="shared" si="2"/>
        <v>0</v>
      </c>
      <c r="R32" s="18"/>
    </row>
    <row r="33" spans="1:19">
      <c r="A33" s="3" t="s">
        <v>49</v>
      </c>
      <c r="B33" s="4"/>
      <c r="D33" s="6">
        <f t="shared" si="0"/>
        <v>0</v>
      </c>
      <c r="H33" s="3" t="s">
        <v>49</v>
      </c>
      <c r="I33" s="4">
        <v>33.449999999999903</v>
      </c>
      <c r="J33" s="3">
        <v>30</v>
      </c>
      <c r="K33" s="6">
        <f t="shared" si="1"/>
        <v>1003.499999999997</v>
      </c>
      <c r="L33" s="18"/>
      <c r="N33" s="3" t="s">
        <v>49</v>
      </c>
      <c r="O33" s="4"/>
      <c r="Q33" s="6">
        <f t="shared" si="2"/>
        <v>0</v>
      </c>
      <c r="R33" s="18"/>
    </row>
    <row r="34" spans="1:19">
      <c r="A34" s="3" t="s">
        <v>50</v>
      </c>
      <c r="B34" s="4"/>
      <c r="D34" s="6">
        <f t="shared" si="0"/>
        <v>0</v>
      </c>
      <c r="H34" s="3" t="s">
        <v>50</v>
      </c>
      <c r="I34" s="4">
        <v>33.499999999999901</v>
      </c>
      <c r="J34" s="3">
        <v>30</v>
      </c>
      <c r="K34" s="6">
        <f t="shared" si="1"/>
        <v>1004.999999999997</v>
      </c>
      <c r="L34" s="18"/>
      <c r="N34" s="3" t="s">
        <v>50</v>
      </c>
      <c r="O34" s="4"/>
      <c r="Q34" s="6">
        <f t="shared" si="2"/>
        <v>0</v>
      </c>
      <c r="R34" s="18"/>
    </row>
    <row r="35" spans="1:19">
      <c r="A35" s="3" t="s">
        <v>51</v>
      </c>
      <c r="B35" s="4"/>
      <c r="D35" s="6">
        <f t="shared" si="0"/>
        <v>0</v>
      </c>
      <c r="H35" s="3" t="s">
        <v>51</v>
      </c>
      <c r="I35" s="4">
        <v>33.549999999999898</v>
      </c>
      <c r="J35" s="3">
        <v>30</v>
      </c>
      <c r="K35" s="6">
        <f t="shared" si="1"/>
        <v>1006.4999999999969</v>
      </c>
      <c r="L35" s="18"/>
      <c r="N35" s="3" t="s">
        <v>51</v>
      </c>
      <c r="O35" s="4"/>
      <c r="Q35" s="6">
        <f t="shared" si="2"/>
        <v>0</v>
      </c>
      <c r="R35" s="18"/>
    </row>
    <row r="36" spans="1:19">
      <c r="A36" s="3" t="s">
        <v>52</v>
      </c>
      <c r="B36" s="4"/>
      <c r="D36" s="6">
        <f t="shared" si="0"/>
        <v>0</v>
      </c>
      <c r="H36" s="3" t="s">
        <v>52</v>
      </c>
      <c r="I36" s="4">
        <v>33.599999999999902</v>
      </c>
      <c r="J36" s="3">
        <v>30</v>
      </c>
      <c r="K36" s="6">
        <f t="shared" si="1"/>
        <v>1007.999999999997</v>
      </c>
      <c r="L36" s="18"/>
      <c r="N36" s="3" t="s">
        <v>52</v>
      </c>
      <c r="O36" s="4"/>
      <c r="Q36" s="6">
        <f t="shared" si="2"/>
        <v>0</v>
      </c>
      <c r="R36" s="18"/>
    </row>
    <row r="37" spans="1:19">
      <c r="A37" s="3" t="s">
        <v>53</v>
      </c>
      <c r="B37" s="4"/>
      <c r="D37" s="6">
        <f t="shared" si="0"/>
        <v>0</v>
      </c>
      <c r="H37" s="3" t="s">
        <v>53</v>
      </c>
      <c r="I37" s="4">
        <v>33.649999999999899</v>
      </c>
      <c r="J37" s="3">
        <v>30</v>
      </c>
      <c r="K37" s="6">
        <f t="shared" si="1"/>
        <v>1009.4999999999969</v>
      </c>
      <c r="L37" s="18"/>
      <c r="N37" s="3" t="s">
        <v>53</v>
      </c>
      <c r="O37" s="4"/>
      <c r="Q37" s="6">
        <f t="shared" si="2"/>
        <v>0</v>
      </c>
      <c r="R37" s="18"/>
    </row>
    <row r="38" spans="1:19">
      <c r="A38" s="3" t="s">
        <v>54</v>
      </c>
      <c r="B38" s="4"/>
      <c r="D38" s="6">
        <f t="shared" si="0"/>
        <v>0</v>
      </c>
      <c r="F38" s="6"/>
      <c r="H38" s="3" t="s">
        <v>54</v>
      </c>
      <c r="I38" s="4">
        <v>33.699999999999903</v>
      </c>
      <c r="J38" s="3">
        <v>30</v>
      </c>
      <c r="K38" s="6">
        <f t="shared" si="1"/>
        <v>1010.999999999997</v>
      </c>
      <c r="L38" s="18"/>
      <c r="M38" s="6"/>
      <c r="N38" s="3" t="s">
        <v>54</v>
      </c>
      <c r="O38" s="4"/>
      <c r="Q38" s="6">
        <f t="shared" si="2"/>
        <v>0</v>
      </c>
      <c r="R38" s="18"/>
      <c r="S38" s="6"/>
    </row>
    <row r="39" spans="1:19">
      <c r="A39" s="3" t="s">
        <v>55</v>
      </c>
      <c r="B39" s="4"/>
      <c r="D39" s="6">
        <f t="shared" si="0"/>
        <v>0</v>
      </c>
      <c r="H39" s="3" t="s">
        <v>55</v>
      </c>
      <c r="I39" s="4">
        <v>33.749999999999901</v>
      </c>
      <c r="J39" s="3">
        <v>30</v>
      </c>
      <c r="K39" s="6">
        <f t="shared" si="1"/>
        <v>1012.499999999997</v>
      </c>
      <c r="L39" s="18"/>
      <c r="N39" s="3" t="s">
        <v>55</v>
      </c>
      <c r="O39" s="4"/>
      <c r="Q39" s="6">
        <f t="shared" si="2"/>
        <v>0</v>
      </c>
      <c r="R39" s="18"/>
    </row>
    <row r="40" spans="1:19">
      <c r="A40" s="3" t="s">
        <v>56</v>
      </c>
      <c r="B40" s="4"/>
      <c r="D40" s="6">
        <f t="shared" si="0"/>
        <v>0</v>
      </c>
      <c r="H40" s="3" t="s">
        <v>56</v>
      </c>
      <c r="I40" s="4">
        <v>33.799999999999898</v>
      </c>
      <c r="J40" s="3">
        <v>30</v>
      </c>
      <c r="K40" s="6">
        <f t="shared" si="1"/>
        <v>1013.9999999999969</v>
      </c>
      <c r="L40" s="18"/>
      <c r="N40" s="3" t="s">
        <v>56</v>
      </c>
      <c r="O40" s="4"/>
      <c r="Q40" s="6">
        <f t="shared" si="2"/>
        <v>0</v>
      </c>
      <c r="R40" s="18"/>
    </row>
    <row r="41" spans="1:19">
      <c r="A41" s="3" t="s">
        <v>57</v>
      </c>
      <c r="B41" s="4"/>
      <c r="D41" s="6">
        <f t="shared" si="0"/>
        <v>0</v>
      </c>
      <c r="H41" s="3" t="s">
        <v>57</v>
      </c>
      <c r="I41" s="4">
        <v>33.849999999999902</v>
      </c>
      <c r="J41" s="3">
        <v>30</v>
      </c>
      <c r="K41" s="6">
        <f t="shared" si="1"/>
        <v>1015.499999999997</v>
      </c>
      <c r="L41" s="18"/>
      <c r="N41" s="3" t="s">
        <v>57</v>
      </c>
      <c r="O41" s="4"/>
      <c r="Q41" s="6">
        <f t="shared" si="2"/>
        <v>0</v>
      </c>
      <c r="R41" s="18"/>
    </row>
    <row r="42" spans="1:19">
      <c r="A42" s="3" t="s">
        <v>58</v>
      </c>
      <c r="B42" s="4"/>
      <c r="D42" s="6">
        <f t="shared" si="0"/>
        <v>0</v>
      </c>
      <c r="H42" s="3" t="s">
        <v>58</v>
      </c>
      <c r="I42" s="4">
        <v>33.899999999999899</v>
      </c>
      <c r="J42" s="3">
        <v>30</v>
      </c>
      <c r="K42" s="6">
        <f t="shared" si="1"/>
        <v>1016.9999999999969</v>
      </c>
      <c r="L42" s="18"/>
      <c r="N42" s="3" t="s">
        <v>58</v>
      </c>
      <c r="O42" s="4"/>
      <c r="Q42" s="6">
        <f t="shared" si="2"/>
        <v>0</v>
      </c>
      <c r="R42" s="18"/>
    </row>
    <row r="43" spans="1:19">
      <c r="A43" s="3" t="s">
        <v>59</v>
      </c>
      <c r="B43" s="16">
        <v>32.950000000000003</v>
      </c>
      <c r="C43" s="3">
        <v>30</v>
      </c>
      <c r="D43" s="6">
        <f t="shared" si="0"/>
        <v>988.50000000000011</v>
      </c>
      <c r="E43" s="18" t="s">
        <v>150</v>
      </c>
      <c r="H43" s="3" t="s">
        <v>59</v>
      </c>
      <c r="I43" s="16">
        <v>33.949999999999903</v>
      </c>
      <c r="J43" s="3">
        <v>30</v>
      </c>
      <c r="K43" s="6">
        <f t="shared" si="1"/>
        <v>1018.499999999997</v>
      </c>
      <c r="L43" s="18" t="s">
        <v>150</v>
      </c>
      <c r="N43" s="3" t="s">
        <v>59</v>
      </c>
      <c r="O43" s="16">
        <v>34.949999999999903</v>
      </c>
      <c r="P43" s="3">
        <v>30</v>
      </c>
      <c r="Q43" s="6">
        <f t="shared" si="2"/>
        <v>1048.499999999997</v>
      </c>
      <c r="R43" s="18" t="s">
        <v>150</v>
      </c>
    </row>
    <row r="44" spans="1:19">
      <c r="C44" s="7">
        <f>SUM(C5:C42)</f>
        <v>330</v>
      </c>
      <c r="D44" s="6">
        <f>SUM(D5:D42)</f>
        <v>10329</v>
      </c>
      <c r="J44" s="7">
        <f>SUM(J5:J42)</f>
        <v>810</v>
      </c>
      <c r="K44" s="6">
        <f>SUM(K5:K42)</f>
        <v>26750.999999999942</v>
      </c>
      <c r="L44" s="18"/>
      <c r="P44" s="7">
        <f>SUM(P5:P42)</f>
        <v>660</v>
      </c>
      <c r="Q44" s="6">
        <f>SUM(Q5:Q42)</f>
        <v>22159.499999999982</v>
      </c>
      <c r="R44" s="18"/>
    </row>
    <row r="46" spans="1:19">
      <c r="A46" s="3" t="s">
        <v>151</v>
      </c>
      <c r="D46" s="9">
        <f>D44/C44</f>
        <v>31.3</v>
      </c>
      <c r="K46" s="9">
        <f>K44/J44</f>
        <v>33.025925925925854</v>
      </c>
      <c r="Q46" s="9">
        <f>Q44/P44</f>
        <v>33.574999999999974</v>
      </c>
    </row>
    <row r="49" spans="1:4">
      <c r="A49" s="3" t="s">
        <v>152</v>
      </c>
      <c r="D49" s="14">
        <f>(D46+Q46)/2</f>
        <v>32.437499999999986</v>
      </c>
    </row>
    <row r="50" spans="1:4">
      <c r="A50" s="3" t="s">
        <v>153</v>
      </c>
      <c r="D50" s="14">
        <f>K46</f>
        <v>33.025925925925854</v>
      </c>
    </row>
    <row r="51" spans="1:4">
      <c r="A51" s="18" t="s">
        <v>154</v>
      </c>
      <c r="D51" s="9">
        <f>AVERAGE(D49:D50)</f>
        <v>32.731712962962916</v>
      </c>
    </row>
  </sheetData>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dimension ref="A1:Q17"/>
  <sheetViews>
    <sheetView workbookViewId="0">
      <selection activeCell="D8" sqref="D8"/>
    </sheetView>
  </sheetViews>
  <sheetFormatPr defaultRowHeight="11.25"/>
  <cols>
    <col min="1" max="1" width="28.85546875" style="3" bestFit="1" customWidth="1"/>
    <col min="2" max="2" width="16.7109375" style="3" bestFit="1" customWidth="1"/>
    <col min="3" max="3" width="6.85546875" style="3" bestFit="1" customWidth="1"/>
    <col min="4" max="4" width="7.5703125" style="3" bestFit="1" customWidth="1"/>
    <col min="5" max="5" width="6.85546875" style="3" bestFit="1" customWidth="1"/>
    <col min="6" max="6" width="8.42578125" style="3" customWidth="1"/>
    <col min="7" max="7" width="19.42578125" style="3" bestFit="1" customWidth="1"/>
    <col min="8" max="8" width="6.85546875" style="3" bestFit="1" customWidth="1"/>
    <col min="9" max="9" width="7.5703125" style="3" bestFit="1" customWidth="1"/>
    <col min="10" max="10" width="6.85546875" style="3" bestFit="1" customWidth="1"/>
    <col min="11" max="11" width="10.140625" style="3" customWidth="1"/>
    <col min="12" max="12" width="12.5703125" style="3" bestFit="1" customWidth="1"/>
    <col min="13" max="13" width="6.85546875" style="3" bestFit="1" customWidth="1"/>
    <col min="14" max="14" width="6.7109375" style="3" bestFit="1" customWidth="1"/>
    <col min="15" max="15" width="6.85546875" style="3" bestFit="1" customWidth="1"/>
    <col min="16" max="16" width="7.85546875" style="18" customWidth="1"/>
    <col min="17" max="16384" width="9.140625" style="3"/>
  </cols>
  <sheetData>
    <row r="1" spans="1:17" s="1" customFormat="1" ht="15">
      <c r="A1" s="10" t="s">
        <v>90</v>
      </c>
      <c r="P1" s="10"/>
    </row>
    <row r="2" spans="1:17" s="1" customFormat="1" ht="15">
      <c r="G2" s="2" t="s">
        <v>91</v>
      </c>
      <c r="P2" s="10"/>
    </row>
    <row r="3" spans="1:17" s="2" customFormat="1" ht="15">
      <c r="B3" s="1"/>
      <c r="C3" s="1"/>
      <c r="D3" s="1"/>
      <c r="E3" s="1"/>
      <c r="F3" s="1"/>
      <c r="G3" s="8">
        <f>'Daily Survey Component'!V28</f>
        <v>32.241813607085362</v>
      </c>
      <c r="I3" s="3"/>
      <c r="P3" s="10"/>
      <c r="Q3" s="1"/>
    </row>
    <row r="4" spans="1:17" ht="15">
      <c r="B4" s="1"/>
      <c r="C4" s="1"/>
      <c r="D4" s="1"/>
      <c r="E4" s="1"/>
      <c r="F4" s="1"/>
      <c r="G4" s="3" t="s">
        <v>135</v>
      </c>
      <c r="H4" s="1"/>
      <c r="I4" s="1"/>
      <c r="J4" s="1"/>
      <c r="L4" s="1"/>
      <c r="M4" s="1"/>
      <c r="N4" s="1"/>
      <c r="O4" s="1"/>
      <c r="P4" s="10"/>
      <c r="Q4" s="1"/>
    </row>
    <row r="5" spans="1:17" ht="15">
      <c r="G5" s="8">
        <f>'Monthly Transaction Record'!F26</f>
        <v>34.400793650793673</v>
      </c>
      <c r="L5" s="1"/>
      <c r="M5" s="1"/>
      <c r="N5" s="1"/>
      <c r="O5" s="1"/>
      <c r="P5" s="10"/>
      <c r="Q5" s="1"/>
    </row>
    <row r="6" spans="1:17" ht="15">
      <c r="L6" s="1"/>
      <c r="M6" s="1"/>
      <c r="N6" s="1"/>
      <c r="O6" s="1"/>
      <c r="P6" s="10"/>
      <c r="Q6" s="1"/>
    </row>
    <row r="7" spans="1:17" ht="15">
      <c r="B7" s="3" t="s">
        <v>64</v>
      </c>
      <c r="C7" s="3">
        <v>100</v>
      </c>
      <c r="D7" s="12">
        <v>70</v>
      </c>
      <c r="E7" s="14">
        <f>G5</f>
        <v>34.400793650793673</v>
      </c>
      <c r="G7" s="3">
        <f>E7/C7*D7</f>
        <v>24.08055555555557</v>
      </c>
      <c r="L7" s="1"/>
      <c r="M7" s="1"/>
      <c r="N7" s="1"/>
      <c r="O7" s="1"/>
      <c r="P7" s="10"/>
      <c r="Q7" s="1"/>
    </row>
    <row r="8" spans="1:17" ht="15">
      <c r="B8" s="3" t="s">
        <v>65</v>
      </c>
      <c r="C8" s="3">
        <v>100</v>
      </c>
      <c r="D8" s="12">
        <v>30</v>
      </c>
      <c r="E8" s="14">
        <f>G3</f>
        <v>32.241813607085362</v>
      </c>
      <c r="G8" s="3">
        <f>E8/C8*D8</f>
        <v>9.6725440821256079</v>
      </c>
      <c r="L8" s="1"/>
      <c r="M8" s="1"/>
      <c r="N8" s="1"/>
      <c r="O8" s="1"/>
      <c r="P8" s="10"/>
      <c r="Q8" s="1"/>
    </row>
    <row r="9" spans="1:17" ht="15">
      <c r="A9" s="11" t="str">
        <f>A1</f>
        <v>Month Ahead Italian Gas Index</v>
      </c>
      <c r="B9" s="2"/>
      <c r="C9" s="2"/>
      <c r="D9" s="2"/>
      <c r="E9" s="2"/>
      <c r="F9" s="2"/>
      <c r="G9" s="9">
        <f>SUM(G7:G8)</f>
        <v>33.753099637681174</v>
      </c>
      <c r="L9" s="1"/>
      <c r="M9" s="1"/>
      <c r="N9" s="1"/>
      <c r="O9" s="1"/>
      <c r="P9" s="10"/>
      <c r="Q9" s="1"/>
    </row>
    <row r="10" spans="1:17" ht="15">
      <c r="L10" s="1"/>
      <c r="M10" s="1"/>
      <c r="N10" s="1"/>
      <c r="O10" s="1"/>
      <c r="P10" s="10"/>
      <c r="Q10" s="1"/>
    </row>
    <row r="11" spans="1:17" ht="15">
      <c r="L11" s="1"/>
      <c r="M11" s="1"/>
      <c r="N11" s="1"/>
      <c r="O11" s="1"/>
      <c r="P11" s="10"/>
      <c r="Q11" s="1"/>
    </row>
    <row r="12" spans="1:17" ht="15">
      <c r="L12" s="1"/>
      <c r="M12" s="1"/>
      <c r="N12" s="1"/>
      <c r="O12" s="1"/>
      <c r="P12" s="10"/>
      <c r="Q12" s="1"/>
    </row>
    <row r="13" spans="1:17" ht="15">
      <c r="B13" s="15"/>
      <c r="L13" s="1"/>
      <c r="M13" s="1"/>
      <c r="N13" s="1"/>
      <c r="O13" s="1"/>
      <c r="P13" s="10"/>
      <c r="Q13" s="1"/>
    </row>
    <row r="14" spans="1:17" ht="15">
      <c r="L14" s="1"/>
      <c r="M14" s="1"/>
      <c r="N14" s="1"/>
      <c r="O14" s="1"/>
      <c r="P14" s="10"/>
      <c r="Q14" s="1"/>
    </row>
    <row r="15" spans="1:17" ht="15">
      <c r="L15" s="1"/>
      <c r="M15" s="1"/>
      <c r="N15" s="1"/>
      <c r="O15" s="1"/>
      <c r="P15" s="10"/>
      <c r="Q15" s="1"/>
    </row>
    <row r="16" spans="1:17" ht="15">
      <c r="L16" s="1"/>
      <c r="M16" s="1"/>
      <c r="N16" s="1"/>
      <c r="O16" s="1"/>
      <c r="P16" s="10"/>
      <c r="Q16" s="1"/>
    </row>
    <row r="17" spans="12:17" ht="15">
      <c r="L17" s="1"/>
      <c r="M17" s="1"/>
      <c r="N17" s="1"/>
      <c r="O17" s="1"/>
      <c r="P17" s="10"/>
      <c r="Q1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4:B12"/>
  <sheetViews>
    <sheetView workbookViewId="0">
      <selection activeCell="B7" sqref="B7"/>
    </sheetView>
  </sheetViews>
  <sheetFormatPr defaultRowHeight="15"/>
  <cols>
    <col min="1" max="16384" width="9.140625" style="24"/>
  </cols>
  <sheetData>
    <row r="4" spans="2:2">
      <c r="B4" s="25" t="s">
        <v>138</v>
      </c>
    </row>
    <row r="5" spans="2:2">
      <c r="B5" s="25" t="s">
        <v>136</v>
      </c>
    </row>
    <row r="6" spans="2:2">
      <c r="B6" s="25" t="s">
        <v>137</v>
      </c>
    </row>
    <row r="7" spans="2:2">
      <c r="B7" s="25" t="s">
        <v>139</v>
      </c>
    </row>
    <row r="8" spans="2:2">
      <c r="B8" s="25"/>
    </row>
    <row r="9" spans="2:2">
      <c r="B9" s="25"/>
    </row>
    <row r="10" spans="2:2">
      <c r="B10" s="25"/>
    </row>
    <row r="11" spans="2:2">
      <c r="B11" s="25"/>
    </row>
    <row r="12" spans="2:2">
      <c r="B12"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4:B16"/>
  <sheetViews>
    <sheetView topLeftCell="A4" workbookViewId="0">
      <selection activeCell="B14" sqref="B14"/>
    </sheetView>
  </sheetViews>
  <sheetFormatPr defaultRowHeight="11.25"/>
  <cols>
    <col min="1" max="1" width="9.140625" style="25"/>
    <col min="2" max="2" width="255.7109375" style="25" bestFit="1" customWidth="1"/>
    <col min="3" max="16384" width="9.140625" style="25"/>
  </cols>
  <sheetData>
    <row r="4" spans="2:2">
      <c r="B4" s="26"/>
    </row>
    <row r="5" spans="2:2">
      <c r="B5" s="26"/>
    </row>
    <row r="6" spans="2:2">
      <c r="B6" s="25" t="s">
        <v>141</v>
      </c>
    </row>
    <row r="7" spans="2:2">
      <c r="B7" s="26"/>
    </row>
    <row r="8" spans="2:2">
      <c r="B8" s="26" t="s">
        <v>145</v>
      </c>
    </row>
    <row r="10" spans="2:2">
      <c r="B10" s="26" t="s">
        <v>142</v>
      </c>
    </row>
    <row r="12" spans="2:2">
      <c r="B12" s="26" t="s">
        <v>140</v>
      </c>
    </row>
    <row r="14" spans="2:2">
      <c r="B14" s="25" t="s">
        <v>143</v>
      </c>
    </row>
    <row r="16" spans="2:2">
      <c r="B16" s="26"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Source Database</vt:lpstr>
      <vt:lpstr>Monthly Transaction Record</vt:lpstr>
      <vt:lpstr>Daily Survey Component</vt:lpstr>
      <vt:lpstr>Index Calculator</vt:lpstr>
      <vt:lpstr>Methodology</vt:lpstr>
      <vt:lpstr>Disclaimer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Sceats</dc:creator>
  <cp:lastModifiedBy>HULL</cp:lastModifiedBy>
  <dcterms:created xsi:type="dcterms:W3CDTF">2011-12-13T12:25:44Z</dcterms:created>
  <dcterms:modified xsi:type="dcterms:W3CDTF">2012-04-11T09:56:45Z</dcterms:modified>
</cp:coreProperties>
</file>